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izvšenej fin. plana 2025\"/>
    </mc:Choice>
  </mc:AlternateContent>
  <xr:revisionPtr revIDLastSave="0" documentId="13_ncr:1_{699151FB-7D1D-4B4F-B741-D650A158F7F1}" xr6:coauthVersionLast="47" xr6:coauthVersionMax="47" xr10:uidLastSave="{00000000-0000-0000-0000-000000000000}"/>
  <bookViews>
    <workbookView xWindow="-108" yWindow="-108" windowWidth="23256" windowHeight="12456" firstSheet="7" activeTab="13" xr2:uid="{00000000-000D-0000-FFFF-FFFF00000000}"/>
  </bookViews>
  <sheets>
    <sheet name="SAŽETAK" sheetId="1" r:id="rId1"/>
    <sheet name=" Račun prihoda i rashoda" sheetId="3" r:id="rId2"/>
    <sheet name="List3" sheetId="14" r:id="rId3"/>
    <sheet name="Rashodi i prihodi prema izvoru" sheetId="8" r:id="rId4"/>
    <sheet name="Rashodi prema funkcijskoj k " sheetId="11" r:id="rId5"/>
    <sheet name="List4" sheetId="15" r:id="rId6"/>
    <sheet name="Račun financiranja " sheetId="9" r:id="rId7"/>
    <sheet name="List5" sheetId="16" r:id="rId8"/>
    <sheet name="List2" sheetId="13" r:id="rId9"/>
    <sheet name="List8" sheetId="19" r:id="rId10"/>
    <sheet name="List6" sheetId="17" r:id="rId11"/>
    <sheet name="List7" sheetId="18" r:id="rId12"/>
    <sheet name="Račun fin prema izvorima f" sheetId="10" r:id="rId13"/>
    <sheet name="Programska klasifikacija" sheetId="7" r:id="rId14"/>
    <sheet name="List1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G42" i="10"/>
  <c r="D41" i="10"/>
  <c r="G41" i="10" s="1"/>
  <c r="C41" i="10"/>
  <c r="G40" i="10"/>
  <c r="F40" i="10"/>
  <c r="G39" i="10"/>
  <c r="F39" i="10"/>
  <c r="G38" i="10"/>
  <c r="F38" i="10"/>
  <c r="G37" i="10"/>
  <c r="F37" i="10"/>
  <c r="D36" i="10"/>
  <c r="G36" i="10" s="1"/>
  <c r="C36" i="10"/>
  <c r="F36" i="10" s="1"/>
  <c r="G35" i="10"/>
  <c r="F35" i="10"/>
  <c r="G34" i="10"/>
  <c r="F34" i="10"/>
  <c r="F33" i="10"/>
  <c r="D33" i="10"/>
  <c r="G33" i="10" s="1"/>
  <c r="C33" i="10"/>
  <c r="D31" i="10"/>
  <c r="C31" i="10"/>
  <c r="D29" i="10"/>
  <c r="C29" i="10"/>
  <c r="G27" i="10"/>
  <c r="F27" i="10"/>
  <c r="D26" i="10"/>
  <c r="G26" i="10" s="1"/>
  <c r="C26" i="10"/>
  <c r="F26" i="10" s="1"/>
  <c r="G21" i="10"/>
  <c r="F21" i="10"/>
  <c r="D20" i="10"/>
  <c r="G20" i="10" s="1"/>
  <c r="C20" i="10"/>
  <c r="F20" i="10" s="1"/>
  <c r="G19" i="10"/>
  <c r="F19" i="10"/>
  <c r="G18" i="10"/>
  <c r="F18" i="10"/>
  <c r="D17" i="10"/>
  <c r="G17" i="10" s="1"/>
  <c r="C17" i="10"/>
  <c r="F17" i="10" s="1"/>
  <c r="G16" i="10"/>
  <c r="F16" i="10"/>
  <c r="G15" i="10"/>
  <c r="F15" i="10"/>
  <c r="D14" i="10"/>
  <c r="G14" i="10" s="1"/>
  <c r="C14" i="10"/>
  <c r="F14" i="10" s="1"/>
  <c r="F13" i="10"/>
  <c r="D12" i="10"/>
  <c r="C12" i="10"/>
  <c r="D6" i="10" l="1"/>
  <c r="G6" i="10" s="1"/>
  <c r="C6" i="10"/>
  <c r="F12" i="10"/>
  <c r="C25" i="10"/>
  <c r="F25" i="10" s="1"/>
  <c r="D25" i="10"/>
  <c r="G25" i="10" s="1"/>
  <c r="G27" i="7"/>
  <c r="F40" i="8"/>
  <c r="G40" i="8"/>
  <c r="F19" i="8"/>
  <c r="G19" i="8"/>
  <c r="G51" i="3"/>
  <c r="J51" i="3" s="1"/>
  <c r="K51" i="3"/>
  <c r="C7" i="11" l="1"/>
  <c r="F7" i="11" s="1"/>
  <c r="C41" i="8"/>
  <c r="C36" i="8"/>
  <c r="F36" i="8" s="1"/>
  <c r="C33" i="8"/>
  <c r="C31" i="8"/>
  <c r="C29" i="8"/>
  <c r="C26" i="8"/>
  <c r="C20" i="8"/>
  <c r="F20" i="8" s="1"/>
  <c r="C17" i="8"/>
  <c r="F17" i="8" s="1"/>
  <c r="C14" i="8"/>
  <c r="C12" i="8"/>
  <c r="G92" i="3"/>
  <c r="G84" i="3" s="1"/>
  <c r="J84" i="3" s="1"/>
  <c r="G81" i="3"/>
  <c r="G78" i="3"/>
  <c r="J78" i="3" s="1"/>
  <c r="G74" i="3"/>
  <c r="J74" i="3" s="1"/>
  <c r="G67" i="3"/>
  <c r="J67" i="3" s="1"/>
  <c r="G57" i="3"/>
  <c r="J57" i="3" s="1"/>
  <c r="G46" i="3"/>
  <c r="J46" i="3" s="1"/>
  <c r="G38" i="3"/>
  <c r="G21" i="3"/>
  <c r="J21" i="3" s="1"/>
  <c r="G17" i="3"/>
  <c r="J17" i="3" s="1"/>
  <c r="G12" i="3"/>
  <c r="J12" i="3" s="1"/>
  <c r="F208" i="7"/>
  <c r="F207" i="7" s="1"/>
  <c r="G207" i="7"/>
  <c r="G205" i="7"/>
  <c r="G204" i="7" s="1"/>
  <c r="F205" i="7"/>
  <c r="F204" i="7" s="1"/>
  <c r="G201" i="7"/>
  <c r="F199" i="7"/>
  <c r="F198" i="7" s="1"/>
  <c r="G200" i="7"/>
  <c r="G199" i="7" s="1"/>
  <c r="G198" i="7" s="1"/>
  <c r="G195" i="7"/>
  <c r="F178" i="7"/>
  <c r="G175" i="7"/>
  <c r="G174" i="7" s="1"/>
  <c r="G172" i="7"/>
  <c r="G164" i="7"/>
  <c r="F158" i="7"/>
  <c r="F157" i="7" s="1"/>
  <c r="F156" i="7" s="1"/>
  <c r="G153" i="7"/>
  <c r="G152" i="7" s="1"/>
  <c r="G151" i="7" s="1"/>
  <c r="G150" i="7" s="1"/>
  <c r="F151" i="7"/>
  <c r="G147" i="7"/>
  <c r="H147" i="7" s="1"/>
  <c r="F136" i="7"/>
  <c r="H136" i="7" s="1"/>
  <c r="G135" i="7"/>
  <c r="G134" i="7" s="1"/>
  <c r="G133" i="7" s="1"/>
  <c r="G130" i="7"/>
  <c r="G129" i="7" s="1"/>
  <c r="G128" i="7" s="1"/>
  <c r="G124" i="7"/>
  <c r="H124" i="7" s="1"/>
  <c r="G120" i="7"/>
  <c r="H120" i="7" s="1"/>
  <c r="G116" i="7"/>
  <c r="H116" i="7" s="1"/>
  <c r="F113" i="7"/>
  <c r="F109" i="7"/>
  <c r="F108" i="7" s="1"/>
  <c r="F107" i="7" s="1"/>
  <c r="H103" i="7"/>
  <c r="H102" i="7"/>
  <c r="G101" i="7"/>
  <c r="H101" i="7" s="1"/>
  <c r="G94" i="7"/>
  <c r="G92" i="7"/>
  <c r="H92" i="7" s="1"/>
  <c r="G83" i="7"/>
  <c r="G79" i="7"/>
  <c r="H78" i="7"/>
  <c r="H77" i="7"/>
  <c r="G45" i="7"/>
  <c r="G44" i="7" s="1"/>
  <c r="G35" i="7"/>
  <c r="F35" i="7"/>
  <c r="G31" i="7"/>
  <c r="F31" i="7"/>
  <c r="F27" i="7"/>
  <c r="H17" i="7"/>
  <c r="H14" i="7"/>
  <c r="H13" i="7"/>
  <c r="H12" i="7"/>
  <c r="H9" i="7"/>
  <c r="G9" i="11"/>
  <c r="F9" i="11"/>
  <c r="G8" i="11"/>
  <c r="F8" i="11"/>
  <c r="D7" i="11"/>
  <c r="D6" i="11" s="1"/>
  <c r="G6" i="11" s="1"/>
  <c r="G42" i="8"/>
  <c r="D41" i="8"/>
  <c r="G41" i="8" s="1"/>
  <c r="G39" i="8"/>
  <c r="F39" i="8"/>
  <c r="G38" i="8"/>
  <c r="F38" i="8"/>
  <c r="G37" i="8"/>
  <c r="F37" i="8"/>
  <c r="G36" i="8"/>
  <c r="G35" i="8"/>
  <c r="F35" i="8"/>
  <c r="G34" i="8"/>
  <c r="F34" i="8"/>
  <c r="F33" i="8"/>
  <c r="D33" i="8"/>
  <c r="G33" i="8" s="1"/>
  <c r="D31" i="8"/>
  <c r="D29" i="8"/>
  <c r="G27" i="8"/>
  <c r="F27" i="8"/>
  <c r="F26" i="8"/>
  <c r="D26" i="8"/>
  <c r="G26" i="8" s="1"/>
  <c r="G21" i="8"/>
  <c r="F21" i="8"/>
  <c r="D20" i="8"/>
  <c r="G20" i="8" s="1"/>
  <c r="G18" i="8"/>
  <c r="F18" i="8"/>
  <c r="D17" i="8"/>
  <c r="G17" i="8" s="1"/>
  <c r="G16" i="8"/>
  <c r="F16" i="8"/>
  <c r="G15" i="8"/>
  <c r="F15" i="8"/>
  <c r="D14" i="8"/>
  <c r="G14" i="8" s="1"/>
  <c r="F13" i="8"/>
  <c r="F12" i="8"/>
  <c r="D12" i="8"/>
  <c r="J93" i="3"/>
  <c r="H92" i="3"/>
  <c r="K91" i="3"/>
  <c r="J91" i="3"/>
  <c r="K90" i="3"/>
  <c r="J90" i="3"/>
  <c r="K88" i="3"/>
  <c r="K86" i="3"/>
  <c r="K85" i="3"/>
  <c r="J85" i="3"/>
  <c r="K84" i="3"/>
  <c r="K83" i="3"/>
  <c r="K82" i="3"/>
  <c r="K81" i="3"/>
  <c r="J80" i="3"/>
  <c r="K79" i="3"/>
  <c r="J79" i="3"/>
  <c r="H78" i="3"/>
  <c r="K78" i="3" s="1"/>
  <c r="J77" i="3"/>
  <c r="J76" i="3"/>
  <c r="K75" i="3"/>
  <c r="J75" i="3"/>
  <c r="K74" i="3"/>
  <c r="J73" i="3"/>
  <c r="J72" i="3"/>
  <c r="J71" i="3"/>
  <c r="J70" i="3"/>
  <c r="J69" i="3"/>
  <c r="J68" i="3"/>
  <c r="K67" i="3"/>
  <c r="J66" i="3"/>
  <c r="J65" i="3"/>
  <c r="J64" i="3"/>
  <c r="J63" i="3"/>
  <c r="J62" i="3"/>
  <c r="J61" i="3"/>
  <c r="J60" i="3"/>
  <c r="J59" i="3"/>
  <c r="J58" i="3"/>
  <c r="K57" i="3"/>
  <c r="J56" i="3"/>
  <c r="J55" i="3"/>
  <c r="J54" i="3"/>
  <c r="J53" i="3"/>
  <c r="J52" i="3"/>
  <c r="J49" i="3"/>
  <c r="J48" i="3"/>
  <c r="J47" i="3"/>
  <c r="K46" i="3"/>
  <c r="H45" i="3"/>
  <c r="J44" i="3"/>
  <c r="K43" i="3"/>
  <c r="J43" i="3"/>
  <c r="K42" i="3"/>
  <c r="J42" i="3"/>
  <c r="K41" i="3"/>
  <c r="J41" i="3"/>
  <c r="K40" i="3"/>
  <c r="J40" i="3"/>
  <c r="K39" i="3"/>
  <c r="J39" i="3"/>
  <c r="J38" i="3"/>
  <c r="K38" i="3"/>
  <c r="K20" i="3"/>
  <c r="K19" i="3"/>
  <c r="J19" i="3"/>
  <c r="K18" i="3"/>
  <c r="K17" i="3"/>
  <c r="J15" i="3"/>
  <c r="K13" i="3"/>
  <c r="H12" i="3"/>
  <c r="K10" i="3" s="1"/>
  <c r="K24" i="1"/>
  <c r="J24" i="1"/>
  <c r="K14" i="1"/>
  <c r="J14" i="1"/>
  <c r="K13" i="1"/>
  <c r="J13" i="1"/>
  <c r="H12" i="1"/>
  <c r="K12" i="1" s="1"/>
  <c r="G12" i="1"/>
  <c r="J12" i="1" s="1"/>
  <c r="K10" i="1"/>
  <c r="J10" i="1"/>
  <c r="I9" i="1"/>
  <c r="H9" i="1"/>
  <c r="G9" i="1"/>
  <c r="G15" i="1" s="1"/>
  <c r="G163" i="7" l="1"/>
  <c r="D6" i="8"/>
  <c r="G6" i="8" s="1"/>
  <c r="G25" i="8"/>
  <c r="G119" i="7"/>
  <c r="H119" i="7" s="1"/>
  <c r="G146" i="7"/>
  <c r="H146" i="7" s="1"/>
  <c r="H201" i="7"/>
  <c r="H150" i="7"/>
  <c r="H198" i="7"/>
  <c r="H129" i="7"/>
  <c r="F203" i="7"/>
  <c r="G115" i="7"/>
  <c r="G123" i="7"/>
  <c r="G122" i="7" s="1"/>
  <c r="H122" i="7" s="1"/>
  <c r="G30" i="7"/>
  <c r="G29" i="7" s="1"/>
  <c r="H175" i="7"/>
  <c r="H195" i="7"/>
  <c r="H163" i="7"/>
  <c r="H152" i="7"/>
  <c r="H79" i="7"/>
  <c r="F42" i="7"/>
  <c r="F41" i="7" s="1"/>
  <c r="G203" i="7"/>
  <c r="G55" i="7"/>
  <c r="G54" i="7" s="1"/>
  <c r="F135" i="7"/>
  <c r="F134" i="7" s="1"/>
  <c r="H133" i="7" s="1"/>
  <c r="G194" i="7"/>
  <c r="G193" i="7" s="1"/>
  <c r="F30" i="7"/>
  <c r="F29" i="7" s="1"/>
  <c r="K11" i="3"/>
  <c r="H83" i="7"/>
  <c r="G162" i="7"/>
  <c r="H174" i="7"/>
  <c r="H200" i="7"/>
  <c r="H164" i="7"/>
  <c r="H128" i="7"/>
  <c r="H151" i="7"/>
  <c r="H44" i="7"/>
  <c r="G43" i="7"/>
  <c r="H74" i="7"/>
  <c r="G7" i="11"/>
  <c r="H56" i="7"/>
  <c r="H199" i="7"/>
  <c r="H45" i="7"/>
  <c r="H153" i="7"/>
  <c r="C25" i="8"/>
  <c r="F25" i="8" s="1"/>
  <c r="C6" i="8"/>
  <c r="C6" i="11"/>
  <c r="F6" i="11" s="1"/>
  <c r="G11" i="3"/>
  <c r="G10" i="3" s="1"/>
  <c r="K12" i="3"/>
  <c r="H37" i="3"/>
  <c r="K37" i="3" s="1"/>
  <c r="G45" i="3"/>
  <c r="G37" i="3" s="1"/>
  <c r="K45" i="3"/>
  <c r="K9" i="1"/>
  <c r="F14" i="8"/>
  <c r="J92" i="3"/>
  <c r="J9" i="1"/>
  <c r="I15" i="1"/>
  <c r="G118" i="7" l="1"/>
  <c r="H118" i="7" s="1"/>
  <c r="G145" i="7"/>
  <c r="G144" i="7" s="1"/>
  <c r="H144" i="7" s="1"/>
  <c r="H123" i="7"/>
  <c r="G21" i="7"/>
  <c r="H203" i="7"/>
  <c r="H115" i="7"/>
  <c r="G114" i="7"/>
  <c r="H114" i="7" s="1"/>
  <c r="H29" i="7"/>
  <c r="H55" i="7"/>
  <c r="H134" i="7"/>
  <c r="F126" i="7"/>
  <c r="H54" i="7"/>
  <c r="G192" i="7"/>
  <c r="H193" i="7"/>
  <c r="H192" i="7" s="1"/>
  <c r="H194" i="7"/>
  <c r="H135" i="7"/>
  <c r="H30" i="7"/>
  <c r="H36" i="3"/>
  <c r="K36" i="3" s="1"/>
  <c r="H127" i="7"/>
  <c r="J45" i="3"/>
  <c r="H43" i="7"/>
  <c r="G42" i="7"/>
  <c r="G161" i="7"/>
  <c r="H161" i="7" s="1"/>
  <c r="H162" i="7"/>
  <c r="J37" i="3"/>
  <c r="G36" i="3"/>
  <c r="J36" i="3" s="1"/>
  <c r="H145" i="7" l="1"/>
  <c r="G20" i="7"/>
  <c r="G19" i="7" s="1"/>
  <c r="H19" i="7" s="1"/>
  <c r="G113" i="7"/>
  <c r="H113" i="7" s="1"/>
  <c r="H42" i="7"/>
  <c r="G126" i="7"/>
  <c r="H126" i="7" s="1"/>
  <c r="H20" i="7" l="1"/>
  <c r="G41" i="7"/>
  <c r="H41" i="7" s="1"/>
</calcChain>
</file>

<file path=xl/sharedStrings.xml><?xml version="1.0" encoding="utf-8"?>
<sst xmlns="http://schemas.openxmlformats.org/spreadsheetml/2006/main" count="511" uniqueCount="272">
  <si>
    <t>IZVJEŠTAJ O IZVRŠENJU FINANCIJSKOG PLANA PRORAČUNSKOG KORISNIKA JEDINICE LOKALNE I PODRUČNE (REGIONALNE) SAMOUPRAVE ZA N. GODINU</t>
  </si>
  <si>
    <t>I. OPĆI DIO</t>
  </si>
  <si>
    <t>SAŽETAK  RAČUNA PRIHODA I RASHODA I  RAČUNA FINANCIRANJA</t>
  </si>
  <si>
    <t>SAŽETAK  RAČUNA PRIHODA I RASHODA</t>
  </si>
  <si>
    <t>12411 OSNOVNA ŠKOLA OTRIĆI-DUBRAVE</t>
  </si>
  <si>
    <t>INDEKS</t>
  </si>
  <si>
    <t>INDEKS**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</si>
  <si>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</si>
  <si>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</si>
  <si>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</si>
  <si>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</si>
  <si>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</si>
  <si>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</si>
  <si>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</si>
  <si>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</si>
  <si>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</si>
  <si>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</si>
  <si>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</si>
  <si>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</si>
  <si>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</si>
  <si>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</si>
  <si>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</si>
  <si>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</si>
  <si>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</si>
  <si>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</si>
  <si>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</si>
  <si>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</si>
  <si>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 RAČUN PRIHODA I RASHODA </t>
  </si>
  <si>
    <t xml:space="preserve">IZVJEŠTAJ O PRIHODIMA I RASHODIMA PREMA EKONOMSKOJ KLASIFIKACIJI </t>
  </si>
  <si>
    <t>12411  OSNOVNA ŠKOLA OTRIĆI-DUBRAVE</t>
  </si>
  <si>
    <t>UKUPNO PRIHODI</t>
  </si>
  <si>
    <t>Prihodi poslovanja</t>
  </si>
  <si>
    <t>Pomoći iz inozemstva i od subjekata unutar općeg proračuna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</si>
  <si>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</si>
  <si>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</si>
  <si>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</si>
  <si>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Kamate na oročena sredstva</t>
  </si>
  <si>
    <t>Prihodi od upravnih i adminstrativnih pristojbi</t>
  </si>
  <si>
    <t>Ostali nespomenuti rashodi</t>
  </si>
  <si>
    <t xml:space="preserve"> Prihodi od prodaje proizvoda i robe te pruženih usluga i prihodi od donacija</t>
  </si>
  <si>
    <t>Tekuće donacije</t>
  </si>
  <si>
    <t>Prihodi iz nadležnog proračuna i od HZZO na temelju ugovornih obveza</t>
  </si>
  <si>
    <t>Prihodi iz nadležnog proračuna za finaciranje rashoda poslovanja</t>
  </si>
  <si>
    <t>….</t>
  </si>
  <si>
    <t>Prihodi iz nadležnog proračuna za fin.rashoda za nabavu nef.imovine</t>
  </si>
  <si>
    <t>Prihodi od prodaje nefinancijske imovine</t>
  </si>
  <si>
    <t>Prihodi od prodaje proizvedene dugotrajne imovine</t>
  </si>
  <si>
    <t>Rezultat poslovanja</t>
  </si>
  <si>
    <t>Višak/manjak prihoda</t>
  </si>
  <si>
    <t>Višak prihoda</t>
  </si>
  <si>
    <t>…</t>
  </si>
  <si>
    <t>UKUPNO RASHODI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</si>
  <si>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</si>
  <si>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</si>
  <si>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</si>
  <si>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</si>
  <si>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</si>
  <si>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</si>
  <si>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</si>
  <si>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</si>
  <si>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</si>
  <si>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</si>
  <si>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</si>
  <si>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 xml:space="preserve">Naknade za prijevoz </t>
  </si>
  <si>
    <t>Stručno usavršavanje zaposlenika</t>
  </si>
  <si>
    <t>Ostale naknade troškova zaposlenima</t>
  </si>
  <si>
    <t>Rashodi za materijal i energiju</t>
  </si>
  <si>
    <t>Uredski materijal i ostali materijali rashodi</t>
  </si>
  <si>
    <t>Materijal i sirovine</t>
  </si>
  <si>
    <t>Energija</t>
  </si>
  <si>
    <t>Materijal i djelovi za tekuće i investicijsko održavanje</t>
  </si>
  <si>
    <t>Sitni inventar i auto gume</t>
  </si>
  <si>
    <t>Rashodi za usluge</t>
  </si>
  <si>
    <t>Usluge telefona pošte i prijevoza</t>
  </si>
  <si>
    <t>Usluge tekućeg i investcijskog održavanja</t>
  </si>
  <si>
    <t>Usluge promidžbe i informiranja</t>
  </si>
  <si>
    <t>Komunalne usluge</t>
  </si>
  <si>
    <t>Zakupnine i najamnine</t>
  </si>
  <si>
    <t>Zdravstvene i veterninarske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</si>
  <si>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</si>
  <si>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</si>
  <si>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</si>
  <si>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</si>
  <si>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</si>
  <si>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</si>
  <si>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</si>
  <si>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</si>
  <si>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</si>
  <si>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</si>
  <si>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</si>
  <si>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</t>
  </si>
  <si>
    <t>Zatezne kamate</t>
  </si>
  <si>
    <t>Naknade građanim i kućanstvima na temelju osiguranja</t>
  </si>
  <si>
    <t>Ostale naknade građanima i kućanstvima iz proračuna</t>
  </si>
  <si>
    <t>Naknade građanima i kućanstvima u naravi</t>
  </si>
  <si>
    <t>Ostali rashodi</t>
  </si>
  <si>
    <t>Rashodi za nabavu nefinancijske imovine</t>
  </si>
  <si>
    <t>Rashodi za nabavu proizvedene dugotrajne imovine</t>
  </si>
  <si>
    <t>Postrojenja i oprema</t>
  </si>
  <si>
    <t>Oprema za održavanja i zaštitu</t>
  </si>
  <si>
    <t>Knjige umjetnička djela i ostale</t>
  </si>
  <si>
    <t xml:space="preserve">Knjige </t>
  </si>
  <si>
    <t>Rashodi za dodatna ulaganja na nefinacijskoj imovini</t>
  </si>
  <si>
    <t>Dodatna ulaganja na građeviskim objektima</t>
  </si>
  <si>
    <t>IZVJEŠTAJ O PRIHODIMA I RASHODIMA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</si>
  <si>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</si>
  <si>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</si>
  <si>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</si>
  <si>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</si>
  <si>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</si>
  <si>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</si>
  <si>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</si>
  <si>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32-vlastiti prihodi</t>
  </si>
  <si>
    <t>4 Prihodi za posebene namjene</t>
  </si>
  <si>
    <t>4.3.1 Ostali prihodi za posebne namjene</t>
  </si>
  <si>
    <t>4.4  Decentralizirana sredstva</t>
  </si>
  <si>
    <t>5 Pomoći</t>
  </si>
  <si>
    <t>5.8 Ostale pomoći</t>
  </si>
  <si>
    <t>5,6. pomoći EU</t>
  </si>
  <si>
    <t>6 Donacije</t>
  </si>
  <si>
    <t>6.2 Donacije -prorač.korisnici</t>
  </si>
  <si>
    <t>7 Prihodi od nefinacijske imovine i nadoknada šteta s osnova osiguranja</t>
  </si>
  <si>
    <t>71 Prihodi od nefinacijske imovine i nadoknada šteta s osnova osiguranja</t>
  </si>
  <si>
    <t xml:space="preserve">UKUPNO IZDACI </t>
  </si>
  <si>
    <t>32- Vlastiti prihodi</t>
  </si>
  <si>
    <t>4 Prihodi za posebne namjene</t>
  </si>
  <si>
    <t>4.3 Ostali prihodi za posebne namjene</t>
  </si>
  <si>
    <t>4.4 Decentralizirana sredstva</t>
  </si>
  <si>
    <t xml:space="preserve">  5.2 Školska shema</t>
  </si>
  <si>
    <t xml:space="preserve">  5.6 Fondovi EU</t>
  </si>
  <si>
    <t xml:space="preserve">  5.8 Ostale pomoći</t>
  </si>
  <si>
    <t xml:space="preserve">  5.9 Ostale pomoći</t>
  </si>
  <si>
    <t>6.2 Donacije proračunski korisnici</t>
  </si>
  <si>
    <t>IZVJEŠTAJ O RASHODIMA PREMA FUNKCIJSKOJ KLASIFIKACIJI</t>
  </si>
  <si>
    <t>12399 OSNOVNA ŠKOLA OPUZEN</t>
  </si>
  <si>
    <t>POLUGODIŠNJE IZVRŠENJE 
2024.</t>
  </si>
  <si>
    <t>UKUPNI RASHODI</t>
  </si>
  <si>
    <t>09 Obrazovanje</t>
  </si>
  <si>
    <t>091 Predškolsko i osnovno obrazovanje</t>
  </si>
  <si>
    <t>096 Dodatne usluge u obrazovanju</t>
  </si>
  <si>
    <t>098 Eu projekti u obrazovanju</t>
  </si>
  <si>
    <t xml:space="preserve"> RAČUN FINANCIRANJA</t>
  </si>
  <si>
    <t xml:space="preserve">IZVJEŠTAJ RAČUNA FINANCIRANJA PREMA EKONOMSKOJ KLASIFIKACIJI </t>
  </si>
  <si>
    <t>BROJČANA OZNAKA I NAZIV</t>
  </si>
  <si>
    <t xml:space="preserve">OSTVARENJE/IZVRŠENJE 
N-1. </t>
  </si>
  <si>
    <t>IZVORNI PLAN ILI REBALANS N.*</t>
  </si>
  <si>
    <t>TEKUĆI PLAN N.*</t>
  </si>
  <si>
    <t xml:space="preserve">OSTVARENJE/IZVRŠENJE 
N. </t>
  </si>
  <si>
    <t>6=5/2*100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</si>
  <si>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</si>
  <si>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</si>
  <si>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</si>
  <si>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</si>
  <si>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</si>
  <si>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</si>
  <si>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</si>
  <si>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</si>
  <si>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</si>
  <si>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</si>
  <si>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II. POSEBNI DIO</t>
  </si>
  <si>
    <t>IZVJEŠTAJ PO PROGRAMSKOJ KLASIFIKACIJI</t>
  </si>
  <si>
    <t>12399 OSNOVNA ŠKOLA OTRIĆI-DUBRAVE</t>
  </si>
  <si>
    <t>4=3/2*100</t>
  </si>
  <si>
    <t>OSNOVNA ŠKOLA OTRIĆI-DUBRAVE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</si>
  <si>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</si>
  <si>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</si>
  <si>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</si>
  <si>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</si>
  <si>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</si>
  <si>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</si>
  <si>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nef.imovine</t>
  </si>
  <si>
    <t>Namjenski primici</t>
  </si>
  <si>
    <t>Rezultat</t>
  </si>
  <si>
    <t>Šifra</t>
  </si>
  <si>
    <t xml:space="preserve">Naziv </t>
  </si>
  <si>
    <t>PROGRAM A101206</t>
  </si>
  <si>
    <t>EU projekti UO za obrazovanje,kulturu i sport</t>
  </si>
  <si>
    <t>Aktivnost A101206T120602</t>
  </si>
  <si>
    <t>Europski socijalni fond-Projekt Zajedno možemo sve vol.6/7-pomoćnik u nastavi</t>
  </si>
  <si>
    <t>Izvor financiranja 1.1</t>
  </si>
  <si>
    <t xml:space="preserve">Opći prihodi i primici </t>
  </si>
  <si>
    <t>Izvor financiranja 5.6</t>
  </si>
  <si>
    <t>Fondovi EU</t>
  </si>
  <si>
    <t>PROGRAM A101207</t>
  </si>
  <si>
    <t>Zakonski standardi ustanova u obrazovanju</t>
  </si>
  <si>
    <t>Aktivnost A101207A120701</t>
  </si>
  <si>
    <t>Osiguranje uvjeta rada za redovno poslovanje osnovne škole</t>
  </si>
  <si>
    <t>Rahodi za usluge</t>
  </si>
  <si>
    <t>Izvor financiranja 3.2</t>
  </si>
  <si>
    <t>Vlastiti prihodi-proračunski korisnici</t>
  </si>
  <si>
    <t>Izvor financiranja 4.3</t>
  </si>
  <si>
    <t>Prihodi za posebne namjene-proračunski korisnici</t>
  </si>
  <si>
    <t>Izvor financiranja 4.4</t>
  </si>
  <si>
    <t>Decentralizirana sredstva</t>
  </si>
  <si>
    <t>Izvor financiranja 5.8</t>
  </si>
  <si>
    <t>Ostale pomoći-proračunski korisnici</t>
  </si>
  <si>
    <t>Plaće (Bruto)</t>
  </si>
  <si>
    <t>Bankaske usluge i usluge platnog promet</t>
  </si>
  <si>
    <t>Knjige umjetnička djela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</si>
  <si>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</si>
  <si>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</si>
  <si>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</si>
  <si>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</si>
  <si>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</si>
  <si>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</si>
  <si>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nabavu nefinancije imovine</t>
  </si>
  <si>
    <t>Aktivnost A101207T120708</t>
  </si>
  <si>
    <t>Školska shema voća i mlijeka</t>
  </si>
  <si>
    <t>Izvori financiranja 1.1</t>
  </si>
  <si>
    <t>Izvor financiranja 5.2</t>
  </si>
  <si>
    <t>Ostale pomoći</t>
  </si>
  <si>
    <t>Rahodi za materija i energiju</t>
  </si>
  <si>
    <t>Rashodi za materija i energiju</t>
  </si>
  <si>
    <t>PROGRAM A101208</t>
  </si>
  <si>
    <t>Program ustanova u obrazovanju iznad standarda</t>
  </si>
  <si>
    <t>Aktivnost A101208A120801</t>
  </si>
  <si>
    <t>Poticanje demografskog razvitka</t>
  </si>
  <si>
    <t>Naknade građanima i kućanstvima</t>
  </si>
  <si>
    <t>Aktivnost A101208A120803</t>
  </si>
  <si>
    <t>Natjecanje iz znanja učenika</t>
  </si>
  <si>
    <t>Ostale usluge za komunikaciju i prijevoz</t>
  </si>
  <si>
    <t>Ostale nespomenute usluge</t>
  </si>
  <si>
    <t>Aktivnost A101208A120804</t>
  </si>
  <si>
    <t>Financiranje školskih projekata</t>
  </si>
  <si>
    <t>Aktivnost A101208A120808</t>
  </si>
  <si>
    <t>Nabava udžbenika za učenike OŠ</t>
  </si>
  <si>
    <t>Osnovno obrazovanje</t>
  </si>
  <si>
    <t>Aktivnost A101208A120809</t>
  </si>
  <si>
    <t>Programi školskog kurikuluma</t>
  </si>
  <si>
    <t>Donacije-proračunski korisnici</t>
  </si>
  <si>
    <t>Aktivnost A101208A120810</t>
  </si>
  <si>
    <t>Ostale aktivnosti osnovnih škola</t>
  </si>
  <si>
    <t>Oprema za održavanje i zaštitu</t>
  </si>
  <si>
    <t>Izvor financiranja 6.2</t>
  </si>
  <si>
    <t>Aktivnost A101208A120811</t>
  </si>
  <si>
    <t>Dodatne djelatnosti osnovnih škola</t>
  </si>
  <si>
    <t>Aktivnost A101208A120818</t>
  </si>
  <si>
    <t xml:space="preserve">Organizacija prehrane u osnovnim školama </t>
  </si>
  <si>
    <t>Aktivnost A101208A120819</t>
  </si>
  <si>
    <t>Opskrba školskih ustanova higijenskim potrepštinama za učenice osnovnih škola</t>
  </si>
  <si>
    <t>Ostale tekuće donacije</t>
  </si>
  <si>
    <t>Aktivnost A101206T120608</t>
  </si>
  <si>
    <t>Škoplska shema voća</t>
  </si>
  <si>
    <t xml:space="preserve">POLUGODIŠNJE OSTVARENJE/IZVRŠENJE 2024.
</t>
  </si>
  <si>
    <t>I. REBALANS 2025.</t>
  </si>
  <si>
    <t>OSTVARENJE/IZVRŠENJE POLUGODIŠNJE 2025.</t>
  </si>
  <si>
    <t>OSTVARENJE/IZVRŠENJE POLUGODIŠNJE 2025</t>
  </si>
  <si>
    <t xml:space="preserve">OSTVARENJE/IZVRŠENJE POLUGODIŠNJE 2025.
</t>
  </si>
  <si>
    <t xml:space="preserve">POLUGODIŠNJE OSTVARENJE/IZVRŠENJE 
2024. </t>
  </si>
  <si>
    <t>OSTVARENJE/IZVRŠENJE POLUGODIŠNJE
2025.</t>
  </si>
  <si>
    <t xml:space="preserve">OSTVARENJE/IZVRŠENJE POLUGODIŠNJE 2025. 
 </t>
  </si>
  <si>
    <t>POLUGODIŠNJE IZVRŠENJE 
2025.</t>
  </si>
  <si>
    <t>POLUGODIŠNJE  OSTVARENJE/IZVRŠENJE 
2024.</t>
  </si>
  <si>
    <t xml:space="preserve">OSTVARENJE/IZVRŠENJE 
POLUGODIŠNJE 2025. </t>
  </si>
  <si>
    <t xml:space="preserve"> POLUGODIŠNJE IZVRŠENJE 
2025. </t>
  </si>
  <si>
    <t>Tekuće donacije u naravi</t>
  </si>
  <si>
    <t>Sportska i glazbena oprema</t>
  </si>
  <si>
    <t>Uređaji, strojevi-</t>
  </si>
  <si>
    <t>Naknada za koriš.privat. autom.</t>
  </si>
  <si>
    <t>energija</t>
  </si>
  <si>
    <t>ured. Marer. I ostali matrjal</t>
  </si>
  <si>
    <t>ostali materijalza tek. Održ.</t>
  </si>
  <si>
    <t>Usluge telefona,pošte</t>
  </si>
  <si>
    <t>Usluge tekućeg i inv. Održavanja</t>
  </si>
  <si>
    <t>komunalne usluge</t>
  </si>
  <si>
    <t>Računalne usluge</t>
  </si>
  <si>
    <t>Tuzemne članarine</t>
  </si>
  <si>
    <t>sudske prist.</t>
  </si>
  <si>
    <t>Usluge platnog prometa</t>
  </si>
  <si>
    <t>novčana naknada zbog nezapošlj. Invlida</t>
  </si>
  <si>
    <t>IZVORNI PLAN 2025</t>
  </si>
  <si>
    <t>Ostali nesp,rashosi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</si>
</sst>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4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sz val="10"/>
      <color rgb="FF000000"/>
      <name val="Arial"/>
      <charset val="238"/>
    </font>
    <font>
      <b/>
      <sz val="10"/>
      <color indexed="8"/>
      <name val="Arial"/>
      <charset val="134"/>
    </font>
    <font>
      <i/>
      <sz val="10"/>
      <color indexed="8"/>
      <name val="Arial"/>
      <charset val="238"/>
    </font>
    <font>
      <sz val="10"/>
      <color indexed="8"/>
      <name val="Arial"/>
      <charset val="134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left" vertical="center"/>
    </xf>
    <xf numFmtId="4" fontId="10" fillId="5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 indent="1"/>
    </xf>
    <xf numFmtId="3" fontId="3" fillId="3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3" borderId="3" xfId="0" applyFont="1" applyFill="1" applyBorder="1" applyAlignment="1">
      <alignment horizontal="left" vertical="center" wrapText="1" indent="1"/>
    </xf>
    <xf numFmtId="4" fontId="0" fillId="0" borderId="4" xfId="0" applyNumberFormat="1" applyBorder="1" applyAlignment="1">
      <alignment horizontal="left" indent="1"/>
    </xf>
    <xf numFmtId="4" fontId="0" fillId="3" borderId="4" xfId="0" applyNumberFormat="1" applyFill="1" applyBorder="1" applyAlignment="1">
      <alignment horizontal="left" indent="1"/>
    </xf>
    <xf numFmtId="0" fontId="7" fillId="3" borderId="3" xfId="0" applyFont="1" applyFill="1" applyBorder="1" applyAlignment="1">
      <alignment horizontal="left" vertical="center" wrapText="1" indent="1"/>
    </xf>
    <xf numFmtId="4" fontId="13" fillId="3" borderId="4" xfId="0" applyNumberFormat="1" applyFont="1" applyFill="1" applyBorder="1" applyAlignment="1">
      <alignment horizontal="left" indent="1"/>
    </xf>
    <xf numFmtId="4" fontId="14" fillId="0" borderId="4" xfId="0" applyNumberFormat="1" applyFont="1" applyBorder="1" applyAlignment="1">
      <alignment horizontal="left" indent="1"/>
    </xf>
    <xf numFmtId="4" fontId="13" fillId="0" borderId="4" xfId="0" applyNumberFormat="1" applyFont="1" applyBorder="1" applyAlignment="1">
      <alignment horizontal="left" indent="1"/>
    </xf>
    <xf numFmtId="4" fontId="15" fillId="0" borderId="4" xfId="0" applyNumberFormat="1" applyFont="1" applyBorder="1" applyAlignment="1">
      <alignment horizontal="left" indent="1"/>
    </xf>
    <xf numFmtId="164" fontId="0" fillId="0" borderId="4" xfId="0" applyNumberFormat="1" applyBorder="1" applyAlignment="1">
      <alignment horizontal="left" indent="1"/>
    </xf>
    <xf numFmtId="164" fontId="0" fillId="3" borderId="4" xfId="0" applyNumberFormat="1" applyFill="1" applyBorder="1" applyAlignment="1">
      <alignment horizontal="left" indent="1"/>
    </xf>
    <xf numFmtId="0" fontId="7" fillId="5" borderId="3" xfId="0" applyFont="1" applyFill="1" applyBorder="1" applyAlignment="1">
      <alignment horizontal="left" vertical="center" wrapText="1" indent="1"/>
    </xf>
    <xf numFmtId="4" fontId="15" fillId="5" borderId="4" xfId="0" applyNumberFormat="1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horizontal="right"/>
    </xf>
    <xf numFmtId="4" fontId="0" fillId="0" borderId="4" xfId="0" applyNumberFormat="1" applyBorder="1"/>
    <xf numFmtId="4" fontId="13" fillId="0" borderId="4" xfId="0" applyNumberFormat="1" applyFont="1" applyBorder="1"/>
    <xf numFmtId="0" fontId="17" fillId="3" borderId="4" xfId="0" applyFont="1" applyFill="1" applyBorder="1" applyAlignment="1">
      <alignment horizontal="left" vertical="center" wrapText="1" indent="1"/>
    </xf>
    <xf numFmtId="4" fontId="3" fillId="3" borderId="4" xfId="0" applyNumberFormat="1" applyFont="1" applyFill="1" applyBorder="1" applyAlignment="1">
      <alignment horizontal="right"/>
    </xf>
    <xf numFmtId="0" fontId="17" fillId="3" borderId="4" xfId="0" applyFont="1" applyFill="1" applyBorder="1" applyAlignment="1">
      <alignment horizontal="left" vertical="center" indent="1"/>
    </xf>
    <xf numFmtId="0" fontId="17" fillId="3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/>
    <xf numFmtId="3" fontId="3" fillId="3" borderId="4" xfId="0" applyNumberFormat="1" applyFont="1" applyFill="1" applyBorder="1" applyAlignment="1">
      <alignment horizontal="right"/>
    </xf>
    <xf numFmtId="0" fontId="18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0" fillId="0" borderId="4" xfId="0" applyBorder="1"/>
    <xf numFmtId="3" fontId="3" fillId="3" borderId="4" xfId="0" applyNumberFormat="1" applyFont="1" applyFill="1" applyBorder="1" applyAlignment="1">
      <alignment horizontal="right" wrapText="1"/>
    </xf>
    <xf numFmtId="164" fontId="7" fillId="3" borderId="4" xfId="0" applyNumberFormat="1" applyFont="1" applyFill="1" applyBorder="1" applyAlignment="1">
      <alignment horizontal="right"/>
    </xf>
    <xf numFmtId="164" fontId="13" fillId="0" borderId="4" xfId="0" applyNumberFormat="1" applyFont="1" applyBorder="1"/>
    <xf numFmtId="164" fontId="0" fillId="0" borderId="4" xfId="0" applyNumberFormat="1" applyBorder="1"/>
    <xf numFmtId="164" fontId="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/>
    <xf numFmtId="0" fontId="13" fillId="0" borderId="0" xfId="0" applyFont="1"/>
    <xf numFmtId="0" fontId="19" fillId="3" borderId="4" xfId="0" applyFont="1" applyFill="1" applyBorder="1" applyAlignment="1">
      <alignment horizontal="left" vertical="center"/>
    </xf>
    <xf numFmtId="0" fontId="15" fillId="0" borderId="0" xfId="0" applyFont="1"/>
    <xf numFmtId="0" fontId="20" fillId="3" borderId="4" xfId="0" applyFont="1" applyFill="1" applyBorder="1" applyAlignment="1">
      <alignment horizontal="left" vertical="center" wrapText="1"/>
    </xf>
    <xf numFmtId="164" fontId="10" fillId="3" borderId="4" xfId="0" applyNumberFormat="1" applyFont="1" applyFill="1" applyBorder="1" applyAlignment="1">
      <alignment horizontal="right"/>
    </xf>
    <xf numFmtId="0" fontId="21" fillId="3" borderId="4" xfId="0" applyFont="1" applyFill="1" applyBorder="1" applyAlignment="1">
      <alignment horizontal="left" vertical="center"/>
    </xf>
    <xf numFmtId="0" fontId="0" fillId="2" borderId="0" xfId="0" applyFill="1"/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13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center" vertical="center" wrapText="1"/>
    </xf>
    <xf numFmtId="164" fontId="24" fillId="3" borderId="0" xfId="0" applyNumberFormat="1" applyFont="1" applyFill="1" applyAlignment="1">
      <alignment horizontal="center" vertical="center" wrapText="1"/>
    </xf>
    <xf numFmtId="0" fontId="25" fillId="3" borderId="0" xfId="0" applyFont="1" applyFill="1" applyAlignment="1">
      <alignment horizontal="left" wrapText="1"/>
    </xf>
    <xf numFmtId="0" fontId="26" fillId="3" borderId="0" xfId="0" applyFont="1" applyFill="1" applyAlignment="1">
      <alignment wrapText="1"/>
    </xf>
    <xf numFmtId="3" fontId="4" fillId="3" borderId="0" xfId="0" applyNumberFormat="1" applyFont="1" applyFill="1" applyAlignment="1">
      <alignment horizontal="right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27" fillId="3" borderId="5" xfId="0" applyFont="1" applyFill="1" applyBorder="1" applyAlignment="1">
      <alignment horizontal="right" vertical="center"/>
    </xf>
    <xf numFmtId="164" fontId="3" fillId="3" borderId="0" xfId="0" applyNumberFormat="1" applyFont="1" applyFill="1"/>
    <xf numFmtId="0" fontId="3" fillId="3" borderId="0" xfId="0" applyFont="1" applyFill="1"/>
    <xf numFmtId="3" fontId="7" fillId="0" borderId="4" xfId="0" applyNumberFormat="1" applyFont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7" fillId="0" borderId="4" xfId="0" quotePrefix="1" applyFont="1" applyBorder="1" applyAlignment="1">
      <alignment horizontal="center" vertical="center" wrapText="1"/>
    </xf>
    <xf numFmtId="0" fontId="18" fillId="3" borderId="4" xfId="0" quotePrefix="1" applyFont="1" applyFill="1" applyBorder="1" applyAlignment="1">
      <alignment horizontal="left" vertical="center"/>
    </xf>
    <xf numFmtId="0" fontId="17" fillId="3" borderId="4" xfId="0" quotePrefix="1" applyFont="1" applyFill="1" applyBorder="1" applyAlignment="1">
      <alignment horizontal="left" vertical="center"/>
    </xf>
    <xf numFmtId="0" fontId="18" fillId="3" borderId="4" xfId="0" quotePrefix="1" applyFont="1" applyFill="1" applyBorder="1" applyAlignment="1">
      <alignment horizontal="left" vertical="center" wrapText="1"/>
    </xf>
    <xf numFmtId="0" fontId="16" fillId="3" borderId="4" xfId="0" quotePrefix="1" applyFont="1" applyFill="1" applyBorder="1" applyAlignment="1">
      <alignment horizontal="left" vertical="center" wrapText="1"/>
    </xf>
    <xf numFmtId="0" fontId="16" fillId="3" borderId="4" xfId="0" quotePrefix="1" applyFont="1" applyFill="1" applyBorder="1" applyAlignment="1">
      <alignment horizontal="left" vertical="center"/>
    </xf>
    <xf numFmtId="0" fontId="17" fillId="3" borderId="4" xfId="0" quotePrefix="1" applyFont="1" applyFill="1" applyBorder="1" applyAlignment="1">
      <alignment horizontal="left" vertical="center" wrapText="1" indent="1"/>
    </xf>
    <xf numFmtId="0" fontId="17" fillId="3" borderId="4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2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164" fontId="29" fillId="3" borderId="4" xfId="0" applyNumberFormat="1" applyFont="1" applyFill="1" applyBorder="1" applyAlignment="1">
      <alignment horizontal="right"/>
    </xf>
    <xf numFmtId="0" fontId="30" fillId="3" borderId="4" xfId="0" applyFont="1" applyFill="1" applyBorder="1" applyAlignment="1">
      <alignment horizontal="left" vertical="center" wrapText="1"/>
    </xf>
    <xf numFmtId="164" fontId="28" fillId="0" borderId="4" xfId="0" applyNumberFormat="1" applyFont="1" applyBorder="1"/>
    <xf numFmtId="4" fontId="28" fillId="0" borderId="4" xfId="0" applyNumberFormat="1" applyFont="1" applyBorder="1"/>
    <xf numFmtId="0" fontId="28" fillId="0" borderId="0" xfId="0" applyFont="1"/>
    <xf numFmtId="2" fontId="0" fillId="0" borderId="4" xfId="0" applyNumberFormat="1" applyBorder="1"/>
    <xf numFmtId="0" fontId="31" fillId="3" borderId="3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/>
    </xf>
    <xf numFmtId="0" fontId="29" fillId="3" borderId="3" xfId="0" applyFont="1" applyFill="1" applyBorder="1" applyAlignment="1">
      <alignment horizontal="left" vertical="center" wrapText="1" indent="1"/>
    </xf>
    <xf numFmtId="4" fontId="28" fillId="0" borderId="4" xfId="0" applyNumberFormat="1" applyFont="1" applyBorder="1" applyAlignment="1">
      <alignment horizontal="left" indent="1"/>
    </xf>
    <xf numFmtId="0" fontId="29" fillId="3" borderId="1" xfId="0" applyFont="1" applyFill="1" applyBorder="1" applyAlignment="1">
      <alignment horizontal="left" vertical="center" wrapText="1" indent="1"/>
    </xf>
    <xf numFmtId="0" fontId="29" fillId="3" borderId="2" xfId="0" applyFont="1" applyFill="1" applyBorder="1" applyAlignment="1">
      <alignment horizontal="left" vertical="center" wrapText="1" inden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 indent="1"/>
    </xf>
    <xf numFmtId="4" fontId="28" fillId="3" borderId="4" xfId="0" applyNumberFormat="1" applyFont="1" applyFill="1" applyBorder="1" applyAlignment="1">
      <alignment horizontal="left" indent="1"/>
    </xf>
    <xf numFmtId="0" fontId="33" fillId="3" borderId="3" xfId="0" applyFont="1" applyFill="1" applyBorder="1" applyAlignment="1">
      <alignment horizontal="left" vertical="center" wrapText="1" indent="1"/>
    </xf>
    <xf numFmtId="2" fontId="13" fillId="3" borderId="4" xfId="0" applyNumberFormat="1" applyFont="1" applyFill="1" applyBorder="1" applyAlignment="1">
      <alignment horizontal="left" indent="1"/>
    </xf>
    <xf numFmtId="2" fontId="14" fillId="3" borderId="4" xfId="0" applyNumberFormat="1" applyFont="1" applyFill="1" applyBorder="1" applyAlignment="1">
      <alignment horizontal="left" indent="1"/>
    </xf>
    <xf numFmtId="2" fontId="7" fillId="3" borderId="4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left" vertical="center"/>
    </xf>
    <xf numFmtId="2" fontId="7" fillId="5" borderId="4" xfId="0" applyNumberFormat="1" applyFont="1" applyFill="1" applyBorder="1" applyAlignment="1">
      <alignment horizontal="left" vertical="center"/>
    </xf>
    <xf numFmtId="2" fontId="0" fillId="0" borderId="4" xfId="0" applyNumberFormat="1" applyBorder="1" applyAlignment="1">
      <alignment horizontal="left" indent="1"/>
    </xf>
    <xf numFmtId="2" fontId="28" fillId="0" borderId="4" xfId="0" applyNumberFormat="1" applyFont="1" applyBorder="1" applyAlignment="1">
      <alignment horizontal="left" indent="1"/>
    </xf>
    <xf numFmtId="2" fontId="15" fillId="0" borderId="4" xfId="0" applyNumberFormat="1" applyFont="1" applyBorder="1" applyAlignment="1">
      <alignment horizontal="left" indent="1"/>
    </xf>
    <xf numFmtId="2" fontId="13" fillId="5" borderId="4" xfId="0" applyNumberFormat="1" applyFont="1" applyFill="1" applyBorder="1" applyAlignment="1">
      <alignment horizontal="left" indent="1"/>
    </xf>
    <xf numFmtId="2" fontId="14" fillId="0" borderId="4" xfId="0" applyNumberFormat="1" applyFont="1" applyBorder="1" applyAlignment="1">
      <alignment horizontal="left" indent="1"/>
    </xf>
    <xf numFmtId="4" fontId="13" fillId="0" borderId="0" xfId="0" applyNumberFormat="1" applyFont="1"/>
    <xf numFmtId="0" fontId="29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3" fillId="3" borderId="5" xfId="0" applyFont="1" applyFill="1" applyBorder="1" applyAlignment="1">
      <alignment horizontal="left" wrapText="1"/>
    </xf>
    <xf numFmtId="0" fontId="7" fillId="0" borderId="1" xfId="0" quotePrefix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6" fillId="0" borderId="1" xfId="0" quotePrefix="1" applyFont="1" applyBorder="1" applyAlignment="1">
      <alignment horizontal="left" vertical="center"/>
    </xf>
    <xf numFmtId="0" fontId="16" fillId="0" borderId="1" xfId="0" quotePrefix="1" applyFont="1" applyBorder="1" applyAlignment="1">
      <alignment horizontal="left" vertical="center" wrapText="1"/>
    </xf>
    <xf numFmtId="0" fontId="16" fillId="2" borderId="1" xfId="0" quotePrefix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5" fillId="3" borderId="0" xfId="0" quotePrefix="1" applyFont="1" applyFill="1" applyAlignment="1">
      <alignment horizontal="left" wrapText="1"/>
    </xf>
    <xf numFmtId="0" fontId="25" fillId="3" borderId="0" xfId="0" applyFont="1" applyFill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0" fontId="29" fillId="3" borderId="1" xfId="0" applyFont="1" applyFill="1" applyBorder="1" applyAlignment="1">
      <alignment horizontal="left" vertical="center" wrapText="1" indent="1"/>
    </xf>
    <xf numFmtId="0" fontId="29" fillId="3" borderId="2" xfId="0" applyFont="1" applyFill="1" applyBorder="1" applyAlignment="1">
      <alignment horizontal="left" vertical="center" wrapText="1" indent="1"/>
    </xf>
    <xf numFmtId="0" fontId="29" fillId="3" borderId="3" xfId="0" applyFont="1" applyFill="1" applyBorder="1" applyAlignment="1">
      <alignment horizontal="left" vertical="center" wrapText="1" indent="1"/>
    </xf>
    <xf numFmtId="0" fontId="33" fillId="3" borderId="1" xfId="0" applyFont="1" applyFill="1" applyBorder="1" applyAlignment="1">
      <alignment horizontal="left" vertical="center" wrapText="1" indent="1"/>
    </xf>
    <xf numFmtId="0" fontId="33" fillId="3" borderId="2" xfId="0" applyFont="1" applyFill="1" applyBorder="1" applyAlignment="1">
      <alignment horizontal="left" vertical="center" wrapText="1" indent="1"/>
    </xf>
    <xf numFmtId="0" fontId="33" fillId="3" borderId="3" xfId="0" applyFont="1" applyFill="1" applyBorder="1" applyAlignment="1">
      <alignment horizontal="left" vertical="center" wrapText="1" indent="1"/>
    </xf>
    <xf numFmtId="0" fontId="29" fillId="3" borderId="1" xfId="0" applyFont="1" applyFill="1" applyBorder="1" applyAlignment="1">
      <alignment horizontal="left" vertical="center" wrapText="1" indent="2"/>
    </xf>
    <xf numFmtId="0" fontId="29" fillId="3" borderId="2" xfId="0" applyFont="1" applyFill="1" applyBorder="1" applyAlignment="1">
      <alignment horizontal="left" vertical="center" wrapText="1" indent="2"/>
    </xf>
    <xf numFmtId="0" fontId="29" fillId="3" borderId="3" xfId="0" applyFont="1" applyFill="1" applyBorder="1" applyAlignment="1">
      <alignment horizontal="left" vertical="center" wrapText="1" indent="2"/>
    </xf>
    <xf numFmtId="0" fontId="29" fillId="3" borderId="1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2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workbookViewId="0">
      <selection activeCell="H15" sqref="H15"/>
    </sheetView>
  </sheetViews>
  <sheetFormatPr defaultColWidth="9" defaultRowHeight="14.4"/>
  <cols>
    <col min="6" max="9" width="25.33203125" customWidth="1"/>
    <col min="10" max="11" width="15.6640625" customWidth="1"/>
  </cols>
  <sheetData>
    <row r="1" spans="2:11" ht="42" customHeight="1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</row>
    <row r="2" spans="2:11" ht="15.75" customHeight="1">
      <c r="B2" s="144" t="s">
        <v>1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2:11" ht="6.75" customHeight="1">
      <c r="B3" s="145"/>
      <c r="C3" s="145"/>
      <c r="D3" s="145"/>
      <c r="E3" s="76"/>
      <c r="F3" s="76"/>
      <c r="G3" s="76"/>
      <c r="H3" s="76"/>
      <c r="I3" s="94"/>
      <c r="J3" s="94"/>
      <c r="K3" s="95"/>
    </row>
    <row r="4" spans="2:11" ht="18" customHeight="1">
      <c r="B4" s="144" t="s">
        <v>2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2:11" ht="18" customHeight="1">
      <c r="B5" s="75"/>
      <c r="C5" s="77"/>
      <c r="D5" s="77"/>
      <c r="E5" s="77"/>
      <c r="F5" s="77"/>
      <c r="G5" s="77"/>
      <c r="H5" s="77"/>
      <c r="I5" s="77"/>
      <c r="J5" s="77"/>
      <c r="K5" s="95"/>
    </row>
    <row r="6" spans="2:11">
      <c r="B6" s="146" t="s">
        <v>3</v>
      </c>
      <c r="C6" s="146"/>
      <c r="D6" s="146"/>
      <c r="E6" s="146"/>
      <c r="F6" s="146"/>
      <c r="G6" s="78"/>
      <c r="H6" s="78"/>
      <c r="I6" s="78"/>
      <c r="J6" s="96"/>
      <c r="K6" s="95"/>
    </row>
    <row r="7" spans="2:11" ht="52.8">
      <c r="B7" s="147" t="s">
        <v>4</v>
      </c>
      <c r="C7" s="148"/>
      <c r="D7" s="148"/>
      <c r="E7" s="148"/>
      <c r="F7" s="149"/>
      <c r="G7" s="101" t="s">
        <v>243</v>
      </c>
      <c r="H7" s="79" t="s">
        <v>270</v>
      </c>
      <c r="I7" s="101" t="s">
        <v>245</v>
      </c>
      <c r="J7" s="79" t="s">
        <v>5</v>
      </c>
      <c r="K7" s="79" t="s">
        <v>6</v>
      </c>
    </row>
    <row r="8" spans="2:11" s="1" customFormat="1" ht="10.199999999999999">
      <c r="B8" s="150">
        <v>1</v>
      </c>
      <c r="C8" s="150"/>
      <c r="D8" s="150"/>
      <c r="E8" s="150"/>
      <c r="F8" s="151"/>
      <c r="G8" s="80">
        <v>2</v>
      </c>
      <c r="H8" s="81">
        <v>3</v>
      </c>
      <c r="I8" s="81">
        <v>4</v>
      </c>
      <c r="J8" s="81" t="s">
        <v>7</v>
      </c>
      <c r="K8" s="81" t="s">
        <v>8</v>
      </c>
    </row>
    <row r="9" spans="2:11">
      <c r="B9" s="152" t="s">
        <v>9</v>
      </c>
      <c r="C9" s="153"/>
      <c r="D9" s="153"/>
      <c r="E9" s="153"/>
      <c r="F9" s="154"/>
      <c r="G9" s="83">
        <f t="shared" ref="G9" si="0">G10+G11</f>
        <v>296441.03999999998</v>
      </c>
      <c r="H9" s="83">
        <f t="shared" ref="H9:I9" si="1">H10+H11</f>
        <v>688307</v>
      </c>
      <c r="I9" s="83">
        <f t="shared" si="1"/>
        <v>339367.53</v>
      </c>
      <c r="J9" s="83">
        <f>I9/G9*100</f>
        <v>114.48061644905849</v>
      </c>
      <c r="K9" s="83">
        <f>I9/H9*100</f>
        <v>49.304675094107722</v>
      </c>
    </row>
    <row r="10" spans="2:11">
      <c r="B10" s="155" t="s">
        <v>10</v>
      </c>
      <c r="C10" s="156"/>
      <c r="D10" s="156"/>
      <c r="E10" s="156"/>
      <c r="F10" s="157"/>
      <c r="G10" s="84">
        <v>296441.03999999998</v>
      </c>
      <c r="H10" s="84">
        <v>688307</v>
      </c>
      <c r="I10" s="84">
        <v>339367.53</v>
      </c>
      <c r="J10" s="83">
        <f>I10/G10*100</f>
        <v>114.48061644905849</v>
      </c>
      <c r="K10" s="83">
        <f t="shared" ref="K10:K14" si="2">I10/H10*100</f>
        <v>49.304675094107722</v>
      </c>
    </row>
    <row r="11" spans="2:11">
      <c r="B11" s="158" t="s">
        <v>11</v>
      </c>
      <c r="C11" s="157"/>
      <c r="D11" s="157"/>
      <c r="E11" s="157"/>
      <c r="F11" s="157"/>
      <c r="G11" s="84">
        <v>0</v>
      </c>
      <c r="H11" s="84">
        <v>0</v>
      </c>
      <c r="I11" s="84"/>
      <c r="J11" s="83"/>
      <c r="K11" s="83"/>
    </row>
    <row r="12" spans="2:11">
      <c r="B12" s="85" t="s">
        <v>12</v>
      </c>
      <c r="C12" s="82"/>
      <c r="D12" s="82"/>
      <c r="E12" s="82"/>
      <c r="F12" s="82"/>
      <c r="G12" s="83">
        <f t="shared" ref="G12" si="3">G13+G14</f>
        <v>296441.03999999998</v>
      </c>
      <c r="H12" s="83">
        <f t="shared" ref="H12" si="4">H13+H14</f>
        <v>688307</v>
      </c>
      <c r="I12" s="83">
        <v>340911.48</v>
      </c>
      <c r="J12" s="83">
        <f>I12/G12*100</f>
        <v>115.0014451440327</v>
      </c>
      <c r="K12" s="83">
        <f>I12/H12*100</f>
        <v>49.528986338944684</v>
      </c>
    </row>
    <row r="13" spans="2:11">
      <c r="B13" s="159" t="s">
        <v>13</v>
      </c>
      <c r="C13" s="156"/>
      <c r="D13" s="156"/>
      <c r="E13" s="156"/>
      <c r="F13" s="156"/>
      <c r="G13" s="84">
        <v>296441.03999999998</v>
      </c>
      <c r="H13" s="84">
        <v>667807</v>
      </c>
      <c r="I13" s="84">
        <v>337811.94</v>
      </c>
      <c r="J13" s="83">
        <f>I13/G13*100</f>
        <v>113.95586117225875</v>
      </c>
      <c r="K13" s="83">
        <f t="shared" si="2"/>
        <v>50.585264904381056</v>
      </c>
    </row>
    <row r="14" spans="2:11">
      <c r="B14" s="158" t="s">
        <v>14</v>
      </c>
      <c r="C14" s="157"/>
      <c r="D14" s="157"/>
      <c r="E14" s="157"/>
      <c r="F14" s="157"/>
      <c r="G14" s="84"/>
      <c r="H14" s="84">
        <v>20500</v>
      </c>
      <c r="I14" s="84">
        <v>3099.54</v>
      </c>
      <c r="J14" s="83" t="e">
        <f>I14/G14*100</f>
        <v>#DIV/0!</v>
      </c>
      <c r="K14" s="83">
        <f t="shared" si="2"/>
        <v>15.11970731707317</v>
      </c>
    </row>
    <row r="15" spans="2:11">
      <c r="B15" s="160" t="s">
        <v>15</v>
      </c>
      <c r="C15" s="153"/>
      <c r="D15" s="153"/>
      <c r="E15" s="153"/>
      <c r="F15" s="153"/>
      <c r="G15" s="83">
        <f t="shared" ref="G15:I15" si="5">G9-G12</f>
        <v>0</v>
      </c>
      <c r="H15" s="83"/>
      <c r="I15" s="83">
        <f t="shared" si="5"/>
        <v>-1543.9499999999534</v>
      </c>
      <c r="J15" s="83"/>
      <c r="K15" s="83"/>
    </row>
    <row r="16" spans="2:11" ht="17.399999999999999">
      <c r="B16" s="76"/>
      <c r="C16" s="86"/>
      <c r="D16" s="86"/>
      <c r="E16" s="86"/>
      <c r="F16" s="86"/>
      <c r="G16" s="87"/>
      <c r="H16" s="87"/>
      <c r="I16" s="97"/>
      <c r="J16" s="97"/>
      <c r="K16" s="97"/>
    </row>
    <row r="17" spans="1:42" ht="18" customHeight="1">
      <c r="B17" s="146" t="s">
        <v>16</v>
      </c>
      <c r="C17" s="146"/>
      <c r="D17" s="146"/>
      <c r="E17" s="146"/>
      <c r="F17" s="146"/>
      <c r="G17" s="86"/>
      <c r="H17" s="86"/>
      <c r="I17" s="98"/>
      <c r="J17" s="98"/>
      <c r="K17" s="98"/>
    </row>
    <row r="18" spans="1:42" ht="52.8">
      <c r="B18" s="147" t="s">
        <v>4</v>
      </c>
      <c r="C18" s="148"/>
      <c r="D18" s="148"/>
      <c r="E18" s="148"/>
      <c r="F18" s="149"/>
      <c r="G18" s="101" t="s">
        <v>243</v>
      </c>
      <c r="H18" s="79" t="s">
        <v>244</v>
      </c>
      <c r="I18" s="101" t="s">
        <v>246</v>
      </c>
      <c r="J18" s="79" t="s">
        <v>5</v>
      </c>
      <c r="K18" s="79" t="s">
        <v>6</v>
      </c>
    </row>
    <row r="19" spans="1:42" s="1" customFormat="1">
      <c r="B19" s="150">
        <v>1</v>
      </c>
      <c r="C19" s="150"/>
      <c r="D19" s="150"/>
      <c r="E19" s="150"/>
      <c r="F19" s="151"/>
      <c r="G19" s="80">
        <v>2</v>
      </c>
      <c r="H19" s="81">
        <v>3</v>
      </c>
      <c r="I19" s="81">
        <v>4</v>
      </c>
      <c r="J19" s="81" t="s">
        <v>7</v>
      </c>
      <c r="K19" s="81" t="s">
        <v>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>
      <c r="A20" s="1"/>
      <c r="B20" s="155" t="s">
        <v>17</v>
      </c>
      <c r="C20" s="161"/>
      <c r="D20" s="161"/>
      <c r="E20" s="161"/>
      <c r="F20" s="162"/>
      <c r="G20" s="84"/>
      <c r="H20" s="84"/>
      <c r="I20" s="84"/>
      <c r="J20" s="99"/>
      <c r="K20" s="99"/>
    </row>
    <row r="21" spans="1:42">
      <c r="A21" s="1"/>
      <c r="B21" s="155" t="s">
        <v>18</v>
      </c>
      <c r="C21" s="156"/>
      <c r="D21" s="156"/>
      <c r="E21" s="156"/>
      <c r="F21" s="156"/>
      <c r="G21" s="84"/>
      <c r="H21" s="84"/>
      <c r="I21" s="84"/>
      <c r="J21" s="99"/>
      <c r="K21" s="99"/>
    </row>
    <row r="22" spans="1:42" s="74" customFormat="1" ht="15" customHeight="1">
      <c r="A22" s="1"/>
      <c r="B22" s="163" t="s">
        <v>19</v>
      </c>
      <c r="C22" s="164"/>
      <c r="D22" s="164"/>
      <c r="E22" s="164"/>
      <c r="F22" s="165"/>
      <c r="G22" s="83"/>
      <c r="H22" s="83"/>
      <c r="I22" s="83"/>
      <c r="J22" s="100"/>
      <c r="K22" s="100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74" customFormat="1" ht="15" customHeight="1">
      <c r="A23" s="1"/>
      <c r="B23" s="163" t="s">
        <v>20</v>
      </c>
      <c r="C23" s="164"/>
      <c r="D23" s="164"/>
      <c r="E23" s="164"/>
      <c r="F23" s="165"/>
      <c r="G23" s="83"/>
      <c r="H23" s="83"/>
      <c r="I23" s="83">
        <v>1695.62</v>
      </c>
      <c r="J23" s="100"/>
      <c r="K23" s="100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>
      <c r="A24" s="1"/>
      <c r="B24" s="160" t="s">
        <v>21</v>
      </c>
      <c r="C24" s="153"/>
      <c r="D24" s="153"/>
      <c r="E24" s="153"/>
      <c r="F24" s="153"/>
      <c r="G24" s="83">
        <v>151.66</v>
      </c>
      <c r="H24" s="83"/>
      <c r="I24" s="83">
        <v>151.66999999999999</v>
      </c>
      <c r="J24" s="100">
        <f>I24/G24*100</f>
        <v>100.00659369642622</v>
      </c>
      <c r="K24" s="100" t="e">
        <f>I24/H24*100</f>
        <v>#DIV/0!</v>
      </c>
    </row>
    <row r="25" spans="1:42" ht="15.6">
      <c r="B25" s="88"/>
      <c r="C25" s="89"/>
      <c r="D25" s="89"/>
      <c r="E25" s="89"/>
      <c r="F25" s="89"/>
      <c r="G25" s="90"/>
      <c r="H25" s="90"/>
      <c r="I25" s="90"/>
      <c r="J25" s="90"/>
      <c r="K25" s="95"/>
    </row>
    <row r="26" spans="1:42" ht="15.6">
      <c r="B26" s="166" t="s">
        <v>22</v>
      </c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42" ht="15.6">
      <c r="B27" s="91"/>
      <c r="C27" s="92"/>
      <c r="D27" s="92"/>
      <c r="E27" s="92"/>
      <c r="F27" s="92"/>
      <c r="G27" s="93"/>
      <c r="H27" s="93"/>
      <c r="I27" s="93"/>
      <c r="J27" s="93"/>
    </row>
    <row r="28" spans="1:42" ht="15" customHeight="1">
      <c r="B28" s="168" t="s">
        <v>23</v>
      </c>
      <c r="C28" s="168"/>
      <c r="D28" s="168"/>
      <c r="E28" s="168"/>
      <c r="F28" s="168"/>
      <c r="G28" s="168"/>
      <c r="H28" s="168"/>
      <c r="I28" s="168"/>
      <c r="J28" s="168"/>
      <c r="K28" s="168"/>
    </row>
    <row r="29" spans="1:42">
      <c r="B29" s="168" t="s">
        <v>24</v>
      </c>
      <c r="C29" s="168"/>
      <c r="D29" s="168"/>
      <c r="E29" s="168"/>
      <c r="F29" s="168"/>
      <c r="G29" s="168"/>
      <c r="H29" s="168"/>
      <c r="I29" s="168"/>
      <c r="J29" s="168"/>
      <c r="K29" s="168"/>
    </row>
    <row r="30" spans="1:42" ht="15" customHeight="1">
      <c r="B30" s="168" t="s">
        <v>25</v>
      </c>
      <c r="C30" s="168"/>
      <c r="D30" s="168"/>
      <c r="E30" s="168"/>
      <c r="F30" s="168"/>
      <c r="G30" s="168"/>
      <c r="H30" s="168"/>
      <c r="I30" s="168"/>
      <c r="J30" s="168"/>
      <c r="K30" s="168"/>
    </row>
    <row r="31" spans="1:42" ht="36.75" customHeight="1"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2" spans="1:42" ht="15" customHeight="1">
      <c r="B32" s="169" t="s">
        <v>26</v>
      </c>
      <c r="C32" s="169"/>
      <c r="D32" s="169"/>
      <c r="E32" s="169"/>
      <c r="F32" s="169"/>
      <c r="G32" s="169"/>
      <c r="H32" s="169"/>
      <c r="I32" s="169"/>
      <c r="J32" s="169"/>
      <c r="K32" s="169"/>
    </row>
    <row r="33" spans="2:11">
      <c r="B33" s="169"/>
      <c r="C33" s="169"/>
      <c r="D33" s="169"/>
      <c r="E33" s="169"/>
      <c r="F33" s="169"/>
      <c r="G33" s="169"/>
      <c r="H33" s="169"/>
      <c r="I33" s="169"/>
      <c r="J33" s="169"/>
      <c r="K33" s="169"/>
    </row>
  </sheetData>
  <mergeCells count="26">
    <mergeCell ref="B24:F24"/>
    <mergeCell ref="B26:K26"/>
    <mergeCell ref="B28:K28"/>
    <mergeCell ref="B29:K29"/>
    <mergeCell ref="B32:K33"/>
    <mergeCell ref="B30:K31"/>
    <mergeCell ref="B19:F19"/>
    <mergeCell ref="B20:F20"/>
    <mergeCell ref="B21:F21"/>
    <mergeCell ref="B22:F22"/>
    <mergeCell ref="B23:F23"/>
    <mergeCell ref="B13:F13"/>
    <mergeCell ref="B14:F14"/>
    <mergeCell ref="B15:F15"/>
    <mergeCell ref="B17:F17"/>
    <mergeCell ref="B18:F18"/>
    <mergeCell ref="B7:F7"/>
    <mergeCell ref="B8:F8"/>
    <mergeCell ref="B9:F9"/>
    <mergeCell ref="B10:F10"/>
    <mergeCell ref="B11:F11"/>
    <mergeCell ref="B1:K1"/>
    <mergeCell ref="B2:K2"/>
    <mergeCell ref="B3:D3"/>
    <mergeCell ref="B4:K4"/>
    <mergeCell ref="B6:F6"/>
  </mergeCells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2A58-B9EB-479D-92B5-AA807DC0BB1C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FFF8-CC8D-4859-82A8-ED7D93905E11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0F7D-4EBC-4243-8727-BB3D3550AD2E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42"/>
  <sheetViews>
    <sheetView topLeftCell="A19" workbookViewId="0">
      <selection activeCell="D39" sqref="D39"/>
    </sheetView>
  </sheetViews>
  <sheetFormatPr defaultColWidth="9" defaultRowHeight="14.4"/>
  <cols>
    <col min="2" max="2" width="37.6640625" customWidth="1"/>
    <col min="3" max="5" width="25.33203125" customWidth="1"/>
    <col min="6" max="7" width="15.6640625" customWidth="1"/>
  </cols>
  <sheetData>
    <row r="1" spans="2:7" ht="17.399999999999999">
      <c r="B1" s="3"/>
      <c r="C1" s="3"/>
      <c r="D1" s="3"/>
      <c r="E1" s="4"/>
      <c r="F1" s="4"/>
      <c r="G1" s="4"/>
    </row>
    <row r="2" spans="2:7" ht="15.75" customHeight="1">
      <c r="B2" s="173" t="s">
        <v>158</v>
      </c>
      <c r="C2" s="173"/>
      <c r="D2" s="173"/>
      <c r="E2" s="173"/>
      <c r="F2" s="173"/>
      <c r="G2" s="173"/>
    </row>
    <row r="3" spans="2:7" ht="17.399999999999999">
      <c r="B3" s="3"/>
      <c r="C3" s="3"/>
      <c r="D3" s="3"/>
      <c r="E3" s="43"/>
      <c r="F3" s="4"/>
      <c r="G3" s="4"/>
    </row>
    <row r="4" spans="2:7" ht="39.6">
      <c r="B4" s="6" t="s">
        <v>4</v>
      </c>
      <c r="C4" s="6" t="s">
        <v>252</v>
      </c>
      <c r="D4" s="143" t="s">
        <v>270</v>
      </c>
      <c r="E4" s="6" t="s">
        <v>253</v>
      </c>
      <c r="F4" s="6" t="s">
        <v>5</v>
      </c>
      <c r="G4" s="6" t="s">
        <v>6</v>
      </c>
    </row>
    <row r="5" spans="2:7">
      <c r="B5" s="6">
        <v>1</v>
      </c>
      <c r="C5" s="6">
        <v>2</v>
      </c>
      <c r="D5" s="6">
        <v>3</v>
      </c>
      <c r="E5" s="6">
        <v>4</v>
      </c>
      <c r="F5" s="6" t="s">
        <v>7</v>
      </c>
      <c r="G5" s="6" t="s">
        <v>8</v>
      </c>
    </row>
    <row r="6" spans="2:7">
      <c r="B6" s="44" t="s">
        <v>105</v>
      </c>
      <c r="C6" s="45">
        <f t="shared" ref="C6:D6" si="0">C7+C10+C12+C14+C17+C20+C22</f>
        <v>296441.03999999998</v>
      </c>
      <c r="D6" s="45">
        <f t="shared" si="0"/>
        <v>688307</v>
      </c>
      <c r="E6" s="45">
        <v>339367.53</v>
      </c>
      <c r="F6" s="46">
        <v>114.4</v>
      </c>
      <c r="G6" s="46">
        <f>E6/D6*100</f>
        <v>49.304675094107722</v>
      </c>
    </row>
    <row r="7" spans="2:7">
      <c r="B7" s="44" t="s">
        <v>106</v>
      </c>
      <c r="C7" s="47">
        <v>4166.34</v>
      </c>
      <c r="D7" s="45">
        <v>18523</v>
      </c>
      <c r="E7" s="47">
        <v>6032.6</v>
      </c>
      <c r="F7" s="46">
        <v>144.69999999999999</v>
      </c>
      <c r="G7" s="46">
        <v>52.3</v>
      </c>
    </row>
    <row r="8" spans="2:7">
      <c r="B8" s="107" t="s">
        <v>107</v>
      </c>
      <c r="C8" s="46">
        <v>4166.34</v>
      </c>
      <c r="D8" s="49">
        <v>18523</v>
      </c>
      <c r="E8" s="46">
        <v>6032.6</v>
      </c>
      <c r="F8" s="46"/>
      <c r="G8" s="46"/>
    </row>
    <row r="9" spans="2:7">
      <c r="B9" s="50" t="s">
        <v>108</v>
      </c>
      <c r="C9" s="46">
        <v>0</v>
      </c>
      <c r="D9" s="49">
        <v>0</v>
      </c>
      <c r="E9" s="46">
        <v>0</v>
      </c>
      <c r="F9" s="46"/>
      <c r="G9" s="46"/>
    </row>
    <row r="10" spans="2:7">
      <c r="B10" s="44" t="s">
        <v>109</v>
      </c>
      <c r="C10" s="47">
        <v>0</v>
      </c>
      <c r="D10" s="45">
        <v>0</v>
      </c>
      <c r="E10" s="47">
        <v>0</v>
      </c>
      <c r="F10" s="46"/>
      <c r="G10" s="46"/>
    </row>
    <row r="11" spans="2:7">
      <c r="B11" s="48" t="s">
        <v>110</v>
      </c>
      <c r="C11" s="46">
        <v>0</v>
      </c>
      <c r="D11" s="49">
        <v>0</v>
      </c>
      <c r="E11" s="46">
        <v>0</v>
      </c>
      <c r="F11" s="46"/>
      <c r="G11" s="46"/>
    </row>
    <row r="12" spans="2:7">
      <c r="B12" s="44" t="s">
        <v>111</v>
      </c>
      <c r="C12" s="45">
        <f t="shared" ref="C12:D12" si="1">C13</f>
        <v>0</v>
      </c>
      <c r="D12" s="45">
        <f t="shared" si="1"/>
        <v>2</v>
      </c>
      <c r="E12" s="45">
        <v>0.01</v>
      </c>
      <c r="F12" s="46" t="e">
        <f t="shared" ref="F12:F21" si="2">E12/C12*100</f>
        <v>#DIV/0!</v>
      </c>
      <c r="G12" s="46"/>
    </row>
    <row r="13" spans="2:7">
      <c r="B13" s="48" t="s">
        <v>112</v>
      </c>
      <c r="C13" s="46">
        <v>0</v>
      </c>
      <c r="D13" s="49">
        <v>2</v>
      </c>
      <c r="E13" s="46">
        <v>0.01</v>
      </c>
      <c r="F13" s="46" t="e">
        <f t="shared" si="2"/>
        <v>#DIV/0!</v>
      </c>
      <c r="G13" s="46"/>
    </row>
    <row r="14" spans="2:7">
      <c r="B14" s="44" t="s">
        <v>113</v>
      </c>
      <c r="C14" s="45">
        <f t="shared" ref="C14:D14" si="3">C15+C16</f>
        <v>6874.2</v>
      </c>
      <c r="D14" s="45">
        <f t="shared" si="3"/>
        <v>41010</v>
      </c>
      <c r="E14" s="45">
        <v>11733.1</v>
      </c>
      <c r="F14" s="46">
        <f t="shared" si="2"/>
        <v>170.68313403741527</v>
      </c>
      <c r="G14" s="46">
        <f t="shared" ref="G14:G42" si="4">E14/D14*100</f>
        <v>28.61033894172153</v>
      </c>
    </row>
    <row r="15" spans="2:7">
      <c r="B15" s="48" t="s">
        <v>114</v>
      </c>
      <c r="C15" s="46">
        <v>130</v>
      </c>
      <c r="D15" s="49">
        <v>1600</v>
      </c>
      <c r="E15" s="46">
        <v>30</v>
      </c>
      <c r="F15" s="46">
        <f t="shared" si="2"/>
        <v>23.076923076923077</v>
      </c>
      <c r="G15" s="46">
        <f t="shared" si="4"/>
        <v>1.875</v>
      </c>
    </row>
    <row r="16" spans="2:7">
      <c r="B16" s="48" t="s">
        <v>115</v>
      </c>
      <c r="C16" s="46">
        <v>6744.2</v>
      </c>
      <c r="D16" s="49">
        <v>39410</v>
      </c>
      <c r="E16" s="46">
        <v>11703.1</v>
      </c>
      <c r="F16" s="46">
        <f t="shared" si="2"/>
        <v>173.52836511372735</v>
      </c>
      <c r="G16" s="46">
        <f t="shared" si="4"/>
        <v>29.695762496828216</v>
      </c>
    </row>
    <row r="17" spans="2:7">
      <c r="B17" s="44" t="s">
        <v>116</v>
      </c>
      <c r="C17" s="45">
        <f t="shared" ref="C17:D17" si="5">C18+C19</f>
        <v>285400.5</v>
      </c>
      <c r="D17" s="45">
        <f t="shared" si="5"/>
        <v>628672</v>
      </c>
      <c r="E17" s="45">
        <v>321601.82</v>
      </c>
      <c r="F17" s="46">
        <f t="shared" si="2"/>
        <v>112.68439263421052</v>
      </c>
      <c r="G17" s="46">
        <f t="shared" si="4"/>
        <v>51.155740990532429</v>
      </c>
    </row>
    <row r="18" spans="2:7">
      <c r="B18" s="48" t="s">
        <v>117</v>
      </c>
      <c r="C18" s="46">
        <v>280670.08000000002</v>
      </c>
      <c r="D18" s="49">
        <v>618565</v>
      </c>
      <c r="E18" s="46">
        <v>316551.14</v>
      </c>
      <c r="F18" s="46">
        <f t="shared" si="2"/>
        <v>112.78407017947904</v>
      </c>
      <c r="G18" s="46">
        <f t="shared" si="4"/>
        <v>51.175081034329459</v>
      </c>
    </row>
    <row r="19" spans="2:7">
      <c r="B19" s="48" t="s">
        <v>118</v>
      </c>
      <c r="C19" s="46">
        <v>4730.42</v>
      </c>
      <c r="D19" s="49">
        <v>10107</v>
      </c>
      <c r="E19" s="46">
        <v>5050.68</v>
      </c>
      <c r="F19" s="46">
        <f t="shared" si="2"/>
        <v>106.77022336283038</v>
      </c>
      <c r="G19" s="46">
        <f t="shared" si="4"/>
        <v>49.972098545562481</v>
      </c>
    </row>
    <row r="20" spans="2:7">
      <c r="B20" s="44" t="s">
        <v>119</v>
      </c>
      <c r="C20" s="45">
        <f t="shared" ref="C20:D20" si="6">C21</f>
        <v>0</v>
      </c>
      <c r="D20" s="45">
        <f t="shared" si="6"/>
        <v>100</v>
      </c>
      <c r="E20" s="45">
        <v>0</v>
      </c>
      <c r="F20" s="46" t="e">
        <f t="shared" si="2"/>
        <v>#DIV/0!</v>
      </c>
      <c r="G20" s="46">
        <f t="shared" si="4"/>
        <v>0</v>
      </c>
    </row>
    <row r="21" spans="2:7">
      <c r="B21" s="48" t="s">
        <v>120</v>
      </c>
      <c r="C21" s="46">
        <v>0</v>
      </c>
      <c r="D21" s="49">
        <v>100</v>
      </c>
      <c r="E21" s="46"/>
      <c r="F21" s="46" t="e">
        <f t="shared" si="2"/>
        <v>#DIV/0!</v>
      </c>
      <c r="G21" s="46">
        <f t="shared" si="4"/>
        <v>0</v>
      </c>
    </row>
    <row r="22" spans="2:7" ht="26.4">
      <c r="B22" s="44" t="s">
        <v>121</v>
      </c>
      <c r="C22" s="45">
        <v>0</v>
      </c>
      <c r="D22" s="45">
        <v>0</v>
      </c>
      <c r="E22" s="45">
        <v>0</v>
      </c>
      <c r="F22" s="46"/>
      <c r="G22" s="46"/>
    </row>
    <row r="23" spans="2:7" ht="26.4">
      <c r="B23" s="51" t="s">
        <v>122</v>
      </c>
      <c r="C23" s="46">
        <v>0</v>
      </c>
      <c r="D23" s="49">
        <v>0</v>
      </c>
      <c r="E23" s="46">
        <v>0</v>
      </c>
      <c r="F23" s="46"/>
      <c r="G23" s="46"/>
    </row>
    <row r="24" spans="2:7">
      <c r="B24" s="51"/>
      <c r="C24" s="52"/>
      <c r="D24" s="45"/>
      <c r="E24" s="52"/>
      <c r="F24" s="46"/>
      <c r="G24" s="46"/>
    </row>
    <row r="25" spans="2:7" ht="15.75" customHeight="1">
      <c r="B25" s="44" t="s">
        <v>123</v>
      </c>
      <c r="C25" s="45">
        <f t="shared" ref="C25:D25" si="7">C26+C29+C33+C31+C36+C41</f>
        <v>296441.03999999998</v>
      </c>
      <c r="D25" s="45">
        <f t="shared" si="7"/>
        <v>688307</v>
      </c>
      <c r="E25" s="45">
        <v>340911.48</v>
      </c>
      <c r="F25" s="46">
        <f>E25/C25*100</f>
        <v>115.0014451440327</v>
      </c>
      <c r="G25" s="46">
        <f t="shared" si="4"/>
        <v>49.528986338944684</v>
      </c>
    </row>
    <row r="26" spans="2:7" ht="15.75" customHeight="1">
      <c r="B26" s="44" t="s">
        <v>106</v>
      </c>
      <c r="C26" s="45">
        <f t="shared" ref="C26:D26" si="8">C27</f>
        <v>4166.34</v>
      </c>
      <c r="D26" s="45">
        <f t="shared" si="8"/>
        <v>18523</v>
      </c>
      <c r="E26" s="45">
        <v>6032.6</v>
      </c>
      <c r="F26" s="46">
        <f t="shared" ref="F26:F40" si="9">E26/C26*100</f>
        <v>144.79375183014349</v>
      </c>
      <c r="G26" s="46">
        <f t="shared" si="4"/>
        <v>32.568158505641634</v>
      </c>
    </row>
    <row r="27" spans="2:7">
      <c r="B27" s="107" t="s">
        <v>107</v>
      </c>
      <c r="C27" s="46">
        <v>4166.34</v>
      </c>
      <c r="D27" s="49">
        <v>18523</v>
      </c>
      <c r="E27" s="46">
        <v>6032.6</v>
      </c>
      <c r="F27" s="46">
        <f t="shared" si="9"/>
        <v>144.79375183014349</v>
      </c>
      <c r="G27" s="46">
        <f t="shared" si="4"/>
        <v>32.568158505641634</v>
      </c>
    </row>
    <row r="28" spans="2:7">
      <c r="B28" s="50" t="s">
        <v>108</v>
      </c>
      <c r="C28" s="46">
        <v>0</v>
      </c>
      <c r="D28" s="49">
        <v>0</v>
      </c>
      <c r="E28" s="46">
        <v>0</v>
      </c>
      <c r="F28" s="46"/>
      <c r="G28" s="46"/>
    </row>
    <row r="29" spans="2:7">
      <c r="B29" s="44" t="s">
        <v>109</v>
      </c>
      <c r="C29" s="45">
        <f t="shared" ref="C29:D29" si="10">C30</f>
        <v>0</v>
      </c>
      <c r="D29" s="45">
        <f t="shared" si="10"/>
        <v>0</v>
      </c>
      <c r="E29" s="45">
        <v>0</v>
      </c>
      <c r="F29" s="46"/>
      <c r="G29" s="46"/>
    </row>
    <row r="30" spans="2:7">
      <c r="B30" s="48" t="s">
        <v>110</v>
      </c>
      <c r="C30" s="46">
        <v>0</v>
      </c>
      <c r="D30" s="49">
        <v>0</v>
      </c>
      <c r="E30" s="46">
        <v>0</v>
      </c>
      <c r="F30" s="46"/>
      <c r="G30" s="46"/>
    </row>
    <row r="31" spans="2:7">
      <c r="B31" s="44" t="s">
        <v>111</v>
      </c>
      <c r="C31" s="45">
        <f t="shared" ref="C31:D31" si="11">C32</f>
        <v>0</v>
      </c>
      <c r="D31" s="45">
        <f t="shared" si="11"/>
        <v>2</v>
      </c>
      <c r="E31" s="45">
        <v>1543.96</v>
      </c>
      <c r="F31" s="46"/>
      <c r="G31" s="46"/>
    </row>
    <row r="32" spans="2:7">
      <c r="B32" s="48" t="s">
        <v>124</v>
      </c>
      <c r="C32" s="46">
        <v>0</v>
      </c>
      <c r="D32" s="49">
        <v>2</v>
      </c>
      <c r="E32" s="46">
        <v>1543.96</v>
      </c>
      <c r="F32" s="46"/>
      <c r="G32" s="46"/>
    </row>
    <row r="33" spans="2:7">
      <c r="B33" s="44" t="s">
        <v>125</v>
      </c>
      <c r="C33" s="45">
        <f t="shared" ref="C33:D33" si="12">C34+C35</f>
        <v>6874.2</v>
      </c>
      <c r="D33" s="45">
        <f t="shared" si="12"/>
        <v>41010</v>
      </c>
      <c r="E33" s="45">
        <v>11733.1</v>
      </c>
      <c r="F33" s="46">
        <f t="shared" si="9"/>
        <v>170.68313403741527</v>
      </c>
      <c r="G33" s="46">
        <f t="shared" si="4"/>
        <v>28.61033894172153</v>
      </c>
    </row>
    <row r="34" spans="2:7">
      <c r="B34" s="48" t="s">
        <v>126</v>
      </c>
      <c r="C34" s="46">
        <v>130</v>
      </c>
      <c r="D34" s="49">
        <v>1600</v>
      </c>
      <c r="E34" s="46">
        <v>30</v>
      </c>
      <c r="F34" s="46">
        <f t="shared" si="9"/>
        <v>23.076923076923077</v>
      </c>
      <c r="G34" s="46">
        <f t="shared" si="4"/>
        <v>1.875</v>
      </c>
    </row>
    <row r="35" spans="2:7">
      <c r="B35" s="48" t="s">
        <v>127</v>
      </c>
      <c r="C35" s="46">
        <v>6744.2</v>
      </c>
      <c r="D35" s="49">
        <v>39410</v>
      </c>
      <c r="E35" s="46">
        <v>11703.1</v>
      </c>
      <c r="F35" s="46">
        <f t="shared" si="9"/>
        <v>173.52836511372735</v>
      </c>
      <c r="G35" s="46">
        <f t="shared" si="4"/>
        <v>29.695762496828216</v>
      </c>
    </row>
    <row r="36" spans="2:7">
      <c r="B36" s="44" t="s">
        <v>116</v>
      </c>
      <c r="C36" s="45">
        <f t="shared" ref="C36:D36" si="13">C37+C38+C39+C40</f>
        <v>285400.5</v>
      </c>
      <c r="D36" s="45">
        <f t="shared" si="13"/>
        <v>628672</v>
      </c>
      <c r="E36" s="45">
        <v>321601.82</v>
      </c>
      <c r="F36" s="46">
        <f t="shared" si="9"/>
        <v>112.68439263421052</v>
      </c>
      <c r="G36" s="46">
        <f t="shared" si="4"/>
        <v>51.155740990532429</v>
      </c>
    </row>
    <row r="37" spans="2:7">
      <c r="B37" s="51" t="s">
        <v>128</v>
      </c>
      <c r="C37" s="46">
        <v>0</v>
      </c>
      <c r="D37" s="49"/>
      <c r="E37" s="46">
        <v>0</v>
      </c>
      <c r="F37" s="46" t="e">
        <f t="shared" si="9"/>
        <v>#DIV/0!</v>
      </c>
      <c r="G37" s="46" t="e">
        <f t="shared" si="4"/>
        <v>#DIV/0!</v>
      </c>
    </row>
    <row r="38" spans="2:7">
      <c r="B38" s="51" t="s">
        <v>129</v>
      </c>
      <c r="C38" s="46">
        <v>4730.42</v>
      </c>
      <c r="D38" s="49">
        <v>10107</v>
      </c>
      <c r="E38" s="46">
        <v>5050.68</v>
      </c>
      <c r="F38" s="46">
        <f t="shared" si="9"/>
        <v>106.77022336283038</v>
      </c>
      <c r="G38" s="46">
        <f t="shared" si="4"/>
        <v>49.972098545562481</v>
      </c>
    </row>
    <row r="39" spans="2:7">
      <c r="B39" s="51" t="s">
        <v>130</v>
      </c>
      <c r="C39" s="46">
        <v>280670.08000000002</v>
      </c>
      <c r="D39" s="49">
        <v>618565</v>
      </c>
      <c r="E39" s="46">
        <v>316551.14</v>
      </c>
      <c r="F39" s="46">
        <f t="shared" si="9"/>
        <v>112.78407017947904</v>
      </c>
      <c r="G39" s="46">
        <f t="shared" si="4"/>
        <v>51.175081034329459</v>
      </c>
    </row>
    <row r="40" spans="2:7">
      <c r="B40" s="51" t="s">
        <v>131</v>
      </c>
      <c r="C40" s="46">
        <v>0</v>
      </c>
      <c r="D40" s="49">
        <v>0</v>
      </c>
      <c r="E40" s="46">
        <v>0</v>
      </c>
      <c r="F40" s="46" t="e">
        <f t="shared" si="9"/>
        <v>#DIV/0!</v>
      </c>
      <c r="G40" s="46" t="e">
        <f t="shared" si="4"/>
        <v>#DIV/0!</v>
      </c>
    </row>
    <row r="41" spans="2:7">
      <c r="B41" s="44" t="s">
        <v>119</v>
      </c>
      <c r="C41" s="45">
        <f t="shared" ref="C41:D41" si="14">C42</f>
        <v>0</v>
      </c>
      <c r="D41" s="45">
        <f t="shared" si="14"/>
        <v>100</v>
      </c>
      <c r="E41" s="45">
        <v>0</v>
      </c>
      <c r="F41" s="46"/>
      <c r="G41" s="46">
        <f t="shared" si="4"/>
        <v>0</v>
      </c>
    </row>
    <row r="42" spans="2:7">
      <c r="B42" s="51" t="s">
        <v>132</v>
      </c>
      <c r="C42" s="46">
        <v>0</v>
      </c>
      <c r="D42" s="49">
        <v>100</v>
      </c>
      <c r="E42" s="46">
        <v>0</v>
      </c>
      <c r="F42" s="46"/>
      <c r="G42" s="46">
        <f t="shared" si="4"/>
        <v>0</v>
      </c>
    </row>
  </sheetData>
  <mergeCells count="1">
    <mergeCell ref="B2:G2"/>
  </mergeCells>
  <pageMargins left="0.7" right="0.7" top="0.75" bottom="0.75" header="0.3" footer="0.3"/>
  <pageSetup paperSize="9" scale="56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09"/>
  <sheetViews>
    <sheetView tabSelected="1" zoomScale="82" zoomScaleNormal="82" workbookViewId="0">
      <selection activeCell="F41" sqref="F41"/>
    </sheetView>
  </sheetViews>
  <sheetFormatPr defaultColWidth="9" defaultRowHeight="14.4"/>
  <cols>
    <col min="2" max="2" width="7.44140625" customWidth="1"/>
    <col min="3" max="3" width="8.44140625" customWidth="1"/>
    <col min="4" max="4" width="23.44140625" customWidth="1"/>
    <col min="5" max="5" width="37.44140625" customWidth="1"/>
    <col min="6" max="7" width="25.33203125" customWidth="1"/>
    <col min="8" max="8" width="15.6640625" customWidth="1"/>
  </cols>
  <sheetData>
    <row r="1" spans="2:8" ht="17.399999999999999">
      <c r="B1" s="3"/>
      <c r="C1" s="3"/>
      <c r="D1" s="3"/>
      <c r="E1" s="3"/>
      <c r="F1" s="3"/>
      <c r="G1" s="3"/>
      <c r="H1" s="4"/>
    </row>
    <row r="2" spans="2:8" ht="18" customHeight="1">
      <c r="B2" s="173" t="s">
        <v>159</v>
      </c>
      <c r="C2" s="174"/>
      <c r="D2" s="174"/>
      <c r="E2" s="174"/>
      <c r="F2" s="174"/>
      <c r="G2" s="174"/>
      <c r="H2" s="174"/>
    </row>
    <row r="3" spans="2:8" ht="17.399999999999999">
      <c r="B3" s="3"/>
      <c r="C3" s="3"/>
      <c r="D3" s="3"/>
      <c r="E3" s="3"/>
      <c r="F3" s="3"/>
      <c r="G3" s="3"/>
      <c r="H3" s="4"/>
    </row>
    <row r="4" spans="2:8" ht="15.6">
      <c r="B4" s="175" t="s">
        <v>160</v>
      </c>
      <c r="C4" s="175"/>
      <c r="D4" s="175"/>
      <c r="E4" s="175"/>
      <c r="F4" s="175"/>
      <c r="G4" s="175"/>
      <c r="H4" s="175"/>
    </row>
    <row r="5" spans="2:8" ht="17.399999999999999">
      <c r="B5" s="3"/>
      <c r="C5" s="3"/>
      <c r="D5" s="3"/>
      <c r="E5" s="3"/>
      <c r="F5" s="3"/>
      <c r="G5" s="3"/>
      <c r="H5" s="4"/>
    </row>
    <row r="6" spans="2:8" ht="39.6">
      <c r="B6" s="170" t="s">
        <v>161</v>
      </c>
      <c r="C6" s="171"/>
      <c r="D6" s="171"/>
      <c r="E6" s="172"/>
      <c r="F6" s="143" t="s">
        <v>270</v>
      </c>
      <c r="G6" s="6" t="s">
        <v>254</v>
      </c>
      <c r="H6" s="6" t="s">
        <v>6</v>
      </c>
    </row>
    <row r="7" spans="2:8" s="1" customFormat="1" ht="15.75" customHeight="1">
      <c r="B7" s="176">
        <v>1</v>
      </c>
      <c r="C7" s="177"/>
      <c r="D7" s="177"/>
      <c r="E7" s="178"/>
      <c r="F7" s="7">
        <v>2</v>
      </c>
      <c r="G7" s="7">
        <v>3</v>
      </c>
      <c r="H7" s="7" t="s">
        <v>162</v>
      </c>
    </row>
    <row r="8" spans="2:8" s="2" customFormat="1" ht="30" customHeight="1">
      <c r="B8" s="179">
        <v>12411</v>
      </c>
      <c r="C8" s="180"/>
      <c r="D8" s="181"/>
      <c r="E8" s="8" t="s">
        <v>163</v>
      </c>
      <c r="F8" s="9"/>
      <c r="G8" s="10"/>
      <c r="H8" s="11"/>
    </row>
    <row r="9" spans="2:8" s="2" customFormat="1" ht="30" customHeight="1">
      <c r="B9" s="12"/>
      <c r="C9" s="13"/>
      <c r="D9" s="14"/>
      <c r="E9" s="8" t="s">
        <v>164</v>
      </c>
      <c r="F9" s="15">
        <v>688307</v>
      </c>
      <c r="G9" s="15">
        <v>340911.48</v>
      </c>
      <c r="H9" s="134">
        <f>G9/F9*100</f>
        <v>49.528986338944684</v>
      </c>
    </row>
    <row r="10" spans="2:8" s="2" customFormat="1" ht="30" customHeight="1">
      <c r="B10" s="182">
        <v>1</v>
      </c>
      <c r="C10" s="183"/>
      <c r="D10" s="184"/>
      <c r="E10" s="16" t="s">
        <v>165</v>
      </c>
      <c r="F10" s="9">
        <v>18523</v>
      </c>
      <c r="G10" s="10">
        <v>6032.6</v>
      </c>
      <c r="H10" s="135">
        <v>29.7</v>
      </c>
    </row>
    <row r="11" spans="2:8" s="2" customFormat="1" ht="30" customHeight="1">
      <c r="B11" s="12">
        <v>3</v>
      </c>
      <c r="C11" s="13"/>
      <c r="D11" s="14"/>
      <c r="E11" s="16" t="s">
        <v>166</v>
      </c>
      <c r="F11" s="9">
        <v>2</v>
      </c>
      <c r="G11" s="10">
        <v>1543.96</v>
      </c>
      <c r="H11" s="135">
        <v>90.93</v>
      </c>
    </row>
    <row r="12" spans="2:8" s="2" customFormat="1" ht="30" customHeight="1">
      <c r="B12" s="12">
        <v>4</v>
      </c>
      <c r="C12" s="13"/>
      <c r="D12" s="14"/>
      <c r="E12" s="16" t="s">
        <v>167</v>
      </c>
      <c r="F12" s="9">
        <v>41010</v>
      </c>
      <c r="G12" s="10">
        <v>11733.1</v>
      </c>
      <c r="H12" s="135">
        <f t="shared" ref="H12:H13" si="0">G12/F12*100</f>
        <v>28.61033894172153</v>
      </c>
    </row>
    <row r="13" spans="2:8" s="2" customFormat="1" ht="30" customHeight="1">
      <c r="B13" s="12">
        <v>5</v>
      </c>
      <c r="C13" s="13"/>
      <c r="D13" s="14"/>
      <c r="E13" s="16" t="s">
        <v>168</v>
      </c>
      <c r="F13" s="9">
        <v>628672</v>
      </c>
      <c r="G13" s="10">
        <v>321601.82</v>
      </c>
      <c r="H13" s="135">
        <f t="shared" si="0"/>
        <v>51.155740990532429</v>
      </c>
    </row>
    <row r="14" spans="2:8" s="2" customFormat="1" ht="30" customHeight="1">
      <c r="B14" s="12">
        <v>6</v>
      </c>
      <c r="C14" s="13"/>
      <c r="D14" s="14"/>
      <c r="E14" s="16" t="s">
        <v>169</v>
      </c>
      <c r="F14" s="17">
        <v>100</v>
      </c>
      <c r="G14" s="10">
        <v>0</v>
      </c>
      <c r="H14" s="135" t="e">
        <f>G14/F15*100</f>
        <v>#DIV/0!</v>
      </c>
    </row>
    <row r="15" spans="2:8" s="2" customFormat="1" ht="30" customHeight="1">
      <c r="B15" s="12">
        <v>7</v>
      </c>
      <c r="C15" s="13"/>
      <c r="D15" s="14"/>
      <c r="E15" s="16" t="s">
        <v>170</v>
      </c>
      <c r="F15" s="9">
        <v>0</v>
      </c>
      <c r="G15" s="10">
        <v>0</v>
      </c>
      <c r="H15" s="135"/>
    </row>
    <row r="16" spans="2:8" s="2" customFormat="1" ht="30" customHeight="1">
      <c r="B16" s="12">
        <v>8</v>
      </c>
      <c r="C16" s="13"/>
      <c r="D16" s="14"/>
      <c r="E16" s="16" t="s">
        <v>171</v>
      </c>
      <c r="F16" s="9">
        <v>0</v>
      </c>
      <c r="G16" s="10">
        <v>0</v>
      </c>
      <c r="H16" s="135"/>
    </row>
    <row r="17" spans="2:8" s="2" customFormat="1" ht="30" customHeight="1">
      <c r="B17" s="12">
        <v>9</v>
      </c>
      <c r="C17" s="13"/>
      <c r="D17" s="14">
        <v>9221</v>
      </c>
      <c r="E17" s="16" t="s">
        <v>172</v>
      </c>
      <c r="F17" s="9"/>
      <c r="G17" s="10">
        <v>151.66999999999999</v>
      </c>
      <c r="H17" s="135" t="e">
        <f>G17/F17*100</f>
        <v>#DIV/0!</v>
      </c>
    </row>
    <row r="18" spans="2:8" s="2" customFormat="1" ht="30" customHeight="1">
      <c r="B18" s="185" t="s">
        <v>173</v>
      </c>
      <c r="C18" s="186"/>
      <c r="D18" s="187"/>
      <c r="E18" s="18" t="s">
        <v>174</v>
      </c>
      <c r="F18" s="9"/>
      <c r="G18" s="11"/>
      <c r="H18" s="11"/>
    </row>
    <row r="19" spans="2:8" s="2" customFormat="1" ht="30" customHeight="1">
      <c r="B19" s="188" t="s">
        <v>175</v>
      </c>
      <c r="C19" s="189"/>
      <c r="D19" s="190"/>
      <c r="E19" s="19" t="s">
        <v>176</v>
      </c>
      <c r="F19" s="20">
        <v>26780</v>
      </c>
      <c r="G19" s="21">
        <f>G20</f>
        <v>11083.28</v>
      </c>
      <c r="H19" s="136">
        <f>G19/F19*100</f>
        <v>41.386407766990295</v>
      </c>
    </row>
    <row r="20" spans="2:8" s="2" customFormat="1" ht="30" customHeight="1">
      <c r="B20" s="179" t="s">
        <v>177</v>
      </c>
      <c r="C20" s="180"/>
      <c r="D20" s="181"/>
      <c r="E20" s="8" t="s">
        <v>178</v>
      </c>
      <c r="F20" s="15">
        <v>22180</v>
      </c>
      <c r="G20" s="22">
        <f>G21+G29</f>
        <v>11083.28</v>
      </c>
      <c r="H20" s="134">
        <f>G20/F20*100</f>
        <v>49.969702434625788</v>
      </c>
    </row>
    <row r="21" spans="2:8" s="2" customFormat="1" ht="30" customHeight="1">
      <c r="B21" s="191" t="s">
        <v>179</v>
      </c>
      <c r="C21" s="192"/>
      <c r="D21" s="193"/>
      <c r="E21" s="23" t="s">
        <v>180</v>
      </c>
      <c r="F21" s="9">
        <v>12073</v>
      </c>
      <c r="G21" s="24">
        <f>G22</f>
        <v>6032.6</v>
      </c>
      <c r="H21" s="135">
        <v>50.22</v>
      </c>
    </row>
    <row r="22" spans="2:8" s="2" customFormat="1" ht="30" customHeight="1">
      <c r="B22" s="182">
        <v>3</v>
      </c>
      <c r="C22" s="183"/>
      <c r="D22" s="184"/>
      <c r="E22" s="14" t="s">
        <v>52</v>
      </c>
      <c r="F22" s="17">
        <v>12073</v>
      </c>
      <c r="G22" s="24">
        <v>6032.6</v>
      </c>
      <c r="H22" s="135">
        <f>G22/F21*100</f>
        <v>49.967696512879982</v>
      </c>
    </row>
    <row r="23" spans="2:8" s="2" customFormat="1" ht="30" customHeight="1">
      <c r="B23" s="194">
        <v>31</v>
      </c>
      <c r="C23" s="195"/>
      <c r="D23" s="196"/>
      <c r="E23" s="14" t="s">
        <v>53</v>
      </c>
      <c r="F23" s="9">
        <v>11372</v>
      </c>
      <c r="G23" s="10">
        <v>5685.86</v>
      </c>
      <c r="H23" s="135">
        <v>48.46</v>
      </c>
    </row>
    <row r="24" spans="2:8" s="2" customFormat="1" ht="30" customHeight="1">
      <c r="B24" s="182">
        <v>3111</v>
      </c>
      <c r="C24" s="183"/>
      <c r="D24" s="184"/>
      <c r="E24" s="14" t="s">
        <v>55</v>
      </c>
      <c r="F24" s="9">
        <v>9014</v>
      </c>
      <c r="G24" s="10">
        <v>4506.78</v>
      </c>
      <c r="H24" s="135"/>
    </row>
    <row r="25" spans="2:8" s="2" customFormat="1" ht="30" customHeight="1">
      <c r="B25" s="182">
        <v>3121</v>
      </c>
      <c r="C25" s="183"/>
      <c r="D25" s="184"/>
      <c r="E25" s="14" t="s">
        <v>56</v>
      </c>
      <c r="F25" s="9">
        <v>871</v>
      </c>
      <c r="G25" s="10">
        <v>435.44</v>
      </c>
      <c r="H25" s="135"/>
    </row>
    <row r="26" spans="2:8" s="2" customFormat="1" ht="30" customHeight="1">
      <c r="B26" s="182">
        <v>3131</v>
      </c>
      <c r="C26" s="183"/>
      <c r="D26" s="184"/>
      <c r="E26" s="14" t="s">
        <v>57</v>
      </c>
      <c r="F26" s="9">
        <v>701</v>
      </c>
      <c r="G26" s="10">
        <v>743.64</v>
      </c>
      <c r="H26" s="135"/>
    </row>
    <row r="27" spans="2:8" s="2" customFormat="1" ht="30" customHeight="1">
      <c r="B27" s="194">
        <v>32</v>
      </c>
      <c r="C27" s="195"/>
      <c r="D27" s="196"/>
      <c r="E27" s="14" t="s">
        <v>60</v>
      </c>
      <c r="F27" s="9">
        <f>F28</f>
        <v>497</v>
      </c>
      <c r="G27" s="10">
        <f>G28</f>
        <v>346.74</v>
      </c>
      <c r="H27" s="135">
        <v>69.77</v>
      </c>
    </row>
    <row r="28" spans="2:8" s="2" customFormat="1" ht="30" customHeight="1">
      <c r="B28" s="182">
        <v>3211</v>
      </c>
      <c r="C28" s="183"/>
      <c r="D28" s="184"/>
      <c r="E28" s="14" t="s">
        <v>61</v>
      </c>
      <c r="F28" s="9">
        <v>497</v>
      </c>
      <c r="G28" s="10">
        <v>346.74</v>
      </c>
      <c r="H28" s="135"/>
    </row>
    <row r="29" spans="2:8" s="2" customFormat="1" ht="30" customHeight="1">
      <c r="B29" s="191" t="s">
        <v>181</v>
      </c>
      <c r="C29" s="192"/>
      <c r="D29" s="193"/>
      <c r="E29" s="23" t="s">
        <v>182</v>
      </c>
      <c r="F29" s="9">
        <f>F30</f>
        <v>10107</v>
      </c>
      <c r="G29" s="10">
        <f>G30</f>
        <v>5050.68</v>
      </c>
      <c r="H29" s="135">
        <f>G29/F29*100</f>
        <v>49.972098545562481</v>
      </c>
    </row>
    <row r="30" spans="2:8" s="2" customFormat="1" ht="30" customHeight="1">
      <c r="B30" s="182">
        <v>3</v>
      </c>
      <c r="C30" s="183"/>
      <c r="D30" s="184"/>
      <c r="E30" s="14" t="s">
        <v>52</v>
      </c>
      <c r="F30" s="9">
        <f>F31+F35</f>
        <v>10107</v>
      </c>
      <c r="G30" s="10">
        <f>G31+G35</f>
        <v>5050.68</v>
      </c>
      <c r="H30" s="135">
        <f>G30/F30*100</f>
        <v>49.972098545562481</v>
      </c>
    </row>
    <row r="31" spans="2:8" s="2" customFormat="1" ht="30" customHeight="1">
      <c r="B31" s="194">
        <v>31</v>
      </c>
      <c r="C31" s="195"/>
      <c r="D31" s="196"/>
      <c r="E31" s="14" t="s">
        <v>53</v>
      </c>
      <c r="F31" s="9">
        <f>F32+F33+F34</f>
        <v>9520</v>
      </c>
      <c r="G31" s="10">
        <f>G32+G33+G34</f>
        <v>4760.34</v>
      </c>
      <c r="H31" s="135"/>
    </row>
    <row r="32" spans="2:8" s="2" customFormat="1" ht="30" customHeight="1">
      <c r="B32" s="182">
        <v>3111</v>
      </c>
      <c r="C32" s="183"/>
      <c r="D32" s="184"/>
      <c r="E32" s="14" t="s">
        <v>55</v>
      </c>
      <c r="F32" s="9">
        <v>7546</v>
      </c>
      <c r="G32" s="10">
        <v>3773.22</v>
      </c>
      <c r="H32" s="135"/>
    </row>
    <row r="33" spans="2:8" s="2" customFormat="1" ht="30" customHeight="1">
      <c r="B33" s="182">
        <v>3121</v>
      </c>
      <c r="C33" s="183"/>
      <c r="D33" s="184"/>
      <c r="E33" s="14" t="s">
        <v>56</v>
      </c>
      <c r="F33" s="9">
        <v>729</v>
      </c>
      <c r="G33" s="10">
        <v>364.56</v>
      </c>
      <c r="H33" s="135"/>
    </row>
    <row r="34" spans="2:8" s="2" customFormat="1" ht="30" customHeight="1">
      <c r="B34" s="182">
        <v>3131</v>
      </c>
      <c r="C34" s="183"/>
      <c r="D34" s="184"/>
      <c r="E34" s="14" t="s">
        <v>57</v>
      </c>
      <c r="F34" s="9">
        <v>1245</v>
      </c>
      <c r="G34" s="10">
        <v>622.55999999999995</v>
      </c>
      <c r="H34" s="135"/>
    </row>
    <row r="35" spans="2:8" s="2" customFormat="1" ht="30" customHeight="1">
      <c r="B35" s="194">
        <v>32</v>
      </c>
      <c r="C35" s="195"/>
      <c r="D35" s="196"/>
      <c r="E35" s="14" t="s">
        <v>60</v>
      </c>
      <c r="F35" s="9">
        <f>F36</f>
        <v>587</v>
      </c>
      <c r="G35" s="10">
        <f>G36</f>
        <v>290.33999999999997</v>
      </c>
      <c r="H35" s="135">
        <v>49.47</v>
      </c>
    </row>
    <row r="36" spans="2:8" s="2" customFormat="1" ht="30" customHeight="1">
      <c r="B36" s="182">
        <v>3211</v>
      </c>
      <c r="C36" s="183"/>
      <c r="D36" s="184"/>
      <c r="E36" s="14" t="s">
        <v>61</v>
      </c>
      <c r="F36" s="9">
        <v>587</v>
      </c>
      <c r="G36" s="10">
        <v>290.33999999999997</v>
      </c>
      <c r="H36" s="135"/>
    </row>
    <row r="37" spans="2:8" s="2" customFormat="1" ht="30" customHeight="1">
      <c r="B37" s="197" t="s">
        <v>209</v>
      </c>
      <c r="C37" s="192"/>
      <c r="D37" s="193"/>
      <c r="E37" s="120" t="s">
        <v>182</v>
      </c>
      <c r="F37" s="9">
        <v>0</v>
      </c>
      <c r="G37" s="10"/>
      <c r="H37" s="135"/>
    </row>
    <row r="38" spans="2:8" s="2" customFormat="1" ht="30" customHeight="1">
      <c r="B38" s="182">
        <v>3</v>
      </c>
      <c r="C38" s="183"/>
      <c r="D38" s="184"/>
      <c r="E38" s="14" t="s">
        <v>52</v>
      </c>
      <c r="F38" s="9">
        <v>0</v>
      </c>
      <c r="G38" s="10"/>
      <c r="H38" s="135"/>
    </row>
    <row r="39" spans="2:8" s="2" customFormat="1" ht="30" customHeight="1">
      <c r="B39" s="194">
        <v>31</v>
      </c>
      <c r="C39" s="195"/>
      <c r="D39" s="196"/>
      <c r="E39" s="14" t="s">
        <v>53</v>
      </c>
      <c r="F39" s="9">
        <v>0</v>
      </c>
      <c r="G39" s="10"/>
      <c r="H39" s="135"/>
    </row>
    <row r="40" spans="2:8" s="2" customFormat="1" ht="30" customHeight="1">
      <c r="B40" s="182">
        <v>3111</v>
      </c>
      <c r="C40" s="183"/>
      <c r="D40" s="184"/>
      <c r="E40" s="14" t="s">
        <v>55</v>
      </c>
      <c r="F40" s="9">
        <v>0</v>
      </c>
      <c r="G40" s="10"/>
      <c r="H40" s="135"/>
    </row>
    <row r="41" spans="2:8" s="2" customFormat="1" ht="30" customHeight="1">
      <c r="B41" s="188" t="s">
        <v>183</v>
      </c>
      <c r="C41" s="189"/>
      <c r="D41" s="190"/>
      <c r="E41" s="19" t="s">
        <v>184</v>
      </c>
      <c r="F41" s="20">
        <f>F42+F101+F107+F113</f>
        <v>639726</v>
      </c>
      <c r="G41" s="21">
        <f>G42+G101+G107+G113</f>
        <v>319453.56999999995</v>
      </c>
      <c r="H41" s="136">
        <f>G41/F41*100</f>
        <v>49.935999162141279</v>
      </c>
    </row>
    <row r="42" spans="2:8" s="2" customFormat="1" ht="30" customHeight="1">
      <c r="B42" s="179" t="s">
        <v>185</v>
      </c>
      <c r="C42" s="180"/>
      <c r="D42" s="181"/>
      <c r="E42" s="8" t="s">
        <v>186</v>
      </c>
      <c r="F42" s="15">
        <f>F43+F48+F51+F54+F77</f>
        <v>615126</v>
      </c>
      <c r="G42" s="22">
        <f>G43+G48+G51+G54+G77+G98</f>
        <v>316041.52999999997</v>
      </c>
      <c r="H42" s="134">
        <f>G42/F42*100</f>
        <v>51.378340372541551</v>
      </c>
    </row>
    <row r="43" spans="2:8" s="2" customFormat="1" ht="30" customHeight="1">
      <c r="B43" s="191" t="s">
        <v>179</v>
      </c>
      <c r="C43" s="192"/>
      <c r="D43" s="193"/>
      <c r="E43" s="23" t="s">
        <v>180</v>
      </c>
      <c r="F43" s="9">
        <v>0</v>
      </c>
      <c r="G43" s="10">
        <f>G44</f>
        <v>0</v>
      </c>
      <c r="H43" s="135" t="e">
        <f t="shared" ref="H43:H45" si="1">G43/F43*100</f>
        <v>#DIV/0!</v>
      </c>
    </row>
    <row r="44" spans="2:8" s="2" customFormat="1" ht="30" customHeight="1">
      <c r="B44" s="182">
        <v>3</v>
      </c>
      <c r="C44" s="183"/>
      <c r="D44" s="184"/>
      <c r="E44" s="14" t="s">
        <v>52</v>
      </c>
      <c r="F44" s="9">
        <v>0</v>
      </c>
      <c r="G44" s="10">
        <f>G45</f>
        <v>0</v>
      </c>
      <c r="H44" s="135" t="e">
        <f t="shared" si="1"/>
        <v>#DIV/0!</v>
      </c>
    </row>
    <row r="45" spans="2:8" s="2" customFormat="1" ht="30" customHeight="1">
      <c r="B45" s="182">
        <v>32</v>
      </c>
      <c r="C45" s="183"/>
      <c r="D45" s="184"/>
      <c r="E45" s="14" t="s">
        <v>60</v>
      </c>
      <c r="F45" s="9">
        <v>0</v>
      </c>
      <c r="G45" s="10">
        <f>G46+G47</f>
        <v>0</v>
      </c>
      <c r="H45" s="135" t="e">
        <f t="shared" si="1"/>
        <v>#DIV/0!</v>
      </c>
    </row>
    <row r="46" spans="2:8" s="2" customFormat="1" ht="30" customHeight="1">
      <c r="B46" s="182">
        <v>3221</v>
      </c>
      <c r="C46" s="183"/>
      <c r="D46" s="184"/>
      <c r="E46" s="14" t="s">
        <v>66</v>
      </c>
      <c r="F46" s="9">
        <v>0</v>
      </c>
      <c r="G46" s="10">
        <v>0</v>
      </c>
      <c r="H46" s="135"/>
    </row>
    <row r="47" spans="2:8" s="2" customFormat="1" ht="30" customHeight="1">
      <c r="B47" s="182">
        <v>3231</v>
      </c>
      <c r="C47" s="183"/>
      <c r="D47" s="184"/>
      <c r="E47" s="14" t="s">
        <v>187</v>
      </c>
      <c r="F47" s="9">
        <v>0</v>
      </c>
      <c r="G47" s="10">
        <v>0</v>
      </c>
      <c r="H47" s="135"/>
    </row>
    <row r="48" spans="2:8" s="2" customFormat="1" ht="30" customHeight="1">
      <c r="B48" s="191" t="s">
        <v>188</v>
      </c>
      <c r="C48" s="192"/>
      <c r="D48" s="193"/>
      <c r="E48" s="23" t="s">
        <v>189</v>
      </c>
      <c r="F48" s="26"/>
      <c r="G48" s="11"/>
      <c r="H48" s="135"/>
    </row>
    <row r="49" spans="1:8" s="2" customFormat="1" ht="30" customHeight="1">
      <c r="B49" s="182">
        <v>3</v>
      </c>
      <c r="C49" s="183"/>
      <c r="D49" s="184"/>
      <c r="E49" s="14" t="s">
        <v>52</v>
      </c>
      <c r="F49" s="26"/>
      <c r="G49" s="11"/>
      <c r="H49" s="135"/>
    </row>
    <row r="50" spans="1:8" ht="30" customHeight="1">
      <c r="A50" s="27"/>
      <c r="B50" s="194">
        <v>32</v>
      </c>
      <c r="C50" s="195"/>
      <c r="D50" s="196"/>
      <c r="E50" s="25" t="s">
        <v>60</v>
      </c>
      <c r="F50" s="28"/>
      <c r="G50" s="28"/>
      <c r="H50" s="137"/>
    </row>
    <row r="51" spans="1:8" ht="26.4">
      <c r="A51" s="27"/>
      <c r="B51" s="198" t="s">
        <v>190</v>
      </c>
      <c r="C51" s="199"/>
      <c r="D51" s="200"/>
      <c r="E51" s="29" t="s">
        <v>191</v>
      </c>
      <c r="F51" s="28"/>
      <c r="G51" s="28"/>
      <c r="H51" s="137"/>
    </row>
    <row r="52" spans="1:8" ht="27" customHeight="1">
      <c r="A52" s="27"/>
      <c r="B52" s="194">
        <v>3</v>
      </c>
      <c r="C52" s="195"/>
      <c r="D52" s="196"/>
      <c r="E52" s="25" t="s">
        <v>52</v>
      </c>
      <c r="F52" s="28"/>
      <c r="G52" s="28"/>
      <c r="H52" s="137"/>
    </row>
    <row r="53" spans="1:8" ht="30" customHeight="1">
      <c r="A53" s="27"/>
      <c r="B53" s="194">
        <v>32</v>
      </c>
      <c r="C53" s="195"/>
      <c r="D53" s="196"/>
      <c r="E53" s="25" t="s">
        <v>60</v>
      </c>
      <c r="F53" s="28"/>
      <c r="G53" s="28"/>
      <c r="H53" s="137"/>
    </row>
    <row r="54" spans="1:8" ht="30" customHeight="1">
      <c r="A54" s="27"/>
      <c r="B54" s="198" t="s">
        <v>192</v>
      </c>
      <c r="C54" s="199"/>
      <c r="D54" s="200"/>
      <c r="E54" s="29" t="s">
        <v>193</v>
      </c>
      <c r="F54" s="30">
        <v>14810</v>
      </c>
      <c r="G54" s="30">
        <f>G55</f>
        <v>8291.06</v>
      </c>
      <c r="H54" s="137">
        <f>G54/F54*100</f>
        <v>55.982849426063467</v>
      </c>
    </row>
    <row r="55" spans="1:8" ht="30" customHeight="1">
      <c r="A55" s="27"/>
      <c r="B55" s="194">
        <v>3</v>
      </c>
      <c r="C55" s="195"/>
      <c r="D55" s="196"/>
      <c r="E55" s="25" t="s">
        <v>52</v>
      </c>
      <c r="F55" s="30">
        <v>14810</v>
      </c>
      <c r="G55" s="30">
        <f>G56+G74</f>
        <v>8291.06</v>
      </c>
      <c r="H55" s="137">
        <f t="shared" ref="H55:H56" si="2">G55/F55*100</f>
        <v>55.982849426063467</v>
      </c>
    </row>
    <row r="56" spans="1:8" ht="30" customHeight="1">
      <c r="A56" s="27"/>
      <c r="B56" s="201">
        <v>32</v>
      </c>
      <c r="C56" s="202"/>
      <c r="D56" s="203"/>
      <c r="E56" s="122" t="s">
        <v>60</v>
      </c>
      <c r="F56" s="123">
        <v>14150</v>
      </c>
      <c r="G56" s="123">
        <v>7981.49</v>
      </c>
      <c r="H56" s="138">
        <f t="shared" si="2"/>
        <v>56.406289752650174</v>
      </c>
    </row>
    <row r="57" spans="1:8" ht="30" customHeight="1">
      <c r="A57" s="27"/>
      <c r="B57" s="124">
        <v>321</v>
      </c>
      <c r="C57" s="125"/>
      <c r="D57" s="122"/>
      <c r="E57" s="122" t="s">
        <v>61</v>
      </c>
      <c r="F57" s="123">
        <v>1750</v>
      </c>
      <c r="G57" s="123">
        <v>1168.3</v>
      </c>
      <c r="H57" s="138"/>
    </row>
    <row r="58" spans="1:8" ht="30" customHeight="1">
      <c r="A58" s="27"/>
      <c r="B58" s="182">
        <v>3211</v>
      </c>
      <c r="C58" s="183"/>
      <c r="D58" s="184"/>
      <c r="E58" s="25" t="s">
        <v>61</v>
      </c>
      <c r="F58" s="30"/>
      <c r="G58" s="30">
        <v>1053.3</v>
      </c>
      <c r="H58" s="137"/>
    </row>
    <row r="59" spans="1:8" ht="30" customHeight="1">
      <c r="A59" s="27"/>
      <c r="B59" s="12">
        <v>3214</v>
      </c>
      <c r="C59" s="13"/>
      <c r="D59" s="14"/>
      <c r="E59" s="25" t="s">
        <v>258</v>
      </c>
      <c r="F59" s="30"/>
      <c r="G59" s="30">
        <v>115</v>
      </c>
      <c r="H59" s="137"/>
    </row>
    <row r="60" spans="1:8" ht="30" customHeight="1">
      <c r="A60" s="27"/>
      <c r="B60" s="126">
        <v>322</v>
      </c>
      <c r="C60" s="127"/>
      <c r="D60" s="128"/>
      <c r="E60" s="122" t="s">
        <v>259</v>
      </c>
      <c r="F60" s="123">
        <v>6400</v>
      </c>
      <c r="G60" s="123">
        <v>4196.72</v>
      </c>
      <c r="H60" s="138">
        <v>67.260000000000005</v>
      </c>
    </row>
    <row r="61" spans="1:8" ht="30" customHeight="1">
      <c r="A61" s="27"/>
      <c r="B61" s="182">
        <v>3221</v>
      </c>
      <c r="C61" s="183"/>
      <c r="D61" s="184"/>
      <c r="E61" s="25" t="s">
        <v>260</v>
      </c>
      <c r="F61" s="30"/>
      <c r="G61" s="30">
        <v>289.18</v>
      </c>
      <c r="H61" s="137"/>
    </row>
    <row r="62" spans="1:8" ht="30" customHeight="1">
      <c r="A62" s="27"/>
      <c r="B62" s="12">
        <v>3223</v>
      </c>
      <c r="C62" s="13"/>
      <c r="D62" s="14"/>
      <c r="E62" s="25" t="s">
        <v>259</v>
      </c>
      <c r="F62" s="30"/>
      <c r="G62" s="30">
        <v>3422.74</v>
      </c>
      <c r="H62" s="137"/>
    </row>
    <row r="63" spans="1:8" ht="30" customHeight="1">
      <c r="A63" s="27"/>
      <c r="B63" s="12">
        <v>3224</v>
      </c>
      <c r="C63" s="13"/>
      <c r="D63" s="14"/>
      <c r="E63" s="25" t="s">
        <v>261</v>
      </c>
      <c r="F63" s="30"/>
      <c r="G63" s="30">
        <v>484.8</v>
      </c>
      <c r="H63" s="137"/>
    </row>
    <row r="64" spans="1:8" ht="30" customHeight="1">
      <c r="A64" s="27"/>
      <c r="B64" s="126">
        <v>323</v>
      </c>
      <c r="C64" s="127"/>
      <c r="D64" s="128"/>
      <c r="E64" s="122" t="s">
        <v>72</v>
      </c>
      <c r="F64" s="123">
        <v>5650</v>
      </c>
      <c r="G64" s="123">
        <v>2338.29</v>
      </c>
      <c r="H64" s="138">
        <v>58.46</v>
      </c>
    </row>
    <row r="65" spans="1:8" ht="30" customHeight="1">
      <c r="A65" s="27"/>
      <c r="B65" s="182">
        <v>3231</v>
      </c>
      <c r="C65" s="183"/>
      <c r="D65" s="184"/>
      <c r="E65" s="25" t="s">
        <v>262</v>
      </c>
      <c r="F65" s="30"/>
      <c r="G65" s="30">
        <v>197.65</v>
      </c>
      <c r="H65" s="137"/>
    </row>
    <row r="66" spans="1:8" ht="30" customHeight="1">
      <c r="A66" s="27"/>
      <c r="B66" s="12">
        <v>3232</v>
      </c>
      <c r="C66" s="13"/>
      <c r="D66" s="14"/>
      <c r="E66" s="25" t="s">
        <v>263</v>
      </c>
      <c r="F66" s="30"/>
      <c r="G66" s="30">
        <v>280</v>
      </c>
      <c r="H66" s="137"/>
    </row>
    <row r="67" spans="1:8" ht="30" customHeight="1">
      <c r="A67" s="27"/>
      <c r="B67" s="12">
        <v>3234</v>
      </c>
      <c r="C67" s="13"/>
      <c r="D67" s="14"/>
      <c r="E67" s="25" t="s">
        <v>264</v>
      </c>
      <c r="F67" s="30"/>
      <c r="G67" s="30">
        <v>858.8</v>
      </c>
      <c r="H67" s="137"/>
    </row>
    <row r="68" spans="1:8" ht="30" customHeight="1">
      <c r="A68" s="27"/>
      <c r="B68" s="12">
        <v>3238</v>
      </c>
      <c r="C68" s="13"/>
      <c r="D68" s="14"/>
      <c r="E68" s="25" t="s">
        <v>265</v>
      </c>
      <c r="F68" s="30"/>
      <c r="G68" s="30">
        <v>1001.84</v>
      </c>
      <c r="H68" s="137"/>
    </row>
    <row r="69" spans="1:8" ht="30" customHeight="1">
      <c r="A69" s="27"/>
      <c r="B69" s="126">
        <v>329</v>
      </c>
      <c r="C69" s="127"/>
      <c r="D69" s="128"/>
      <c r="E69" s="122" t="s">
        <v>82</v>
      </c>
      <c r="F69" s="123">
        <v>350</v>
      </c>
      <c r="G69" s="123">
        <v>278.18</v>
      </c>
      <c r="H69" s="138">
        <v>79.48</v>
      </c>
    </row>
    <row r="70" spans="1:8" ht="30" customHeight="1">
      <c r="A70" s="27"/>
      <c r="B70" s="12">
        <v>3294</v>
      </c>
      <c r="C70" s="13"/>
      <c r="D70" s="14"/>
      <c r="E70" s="25" t="s">
        <v>266</v>
      </c>
      <c r="F70" s="30"/>
      <c r="G70" s="30">
        <v>125</v>
      </c>
      <c r="H70" s="137"/>
    </row>
    <row r="71" spans="1:8" ht="30" customHeight="1">
      <c r="A71" s="27"/>
      <c r="B71" s="12">
        <v>3295</v>
      </c>
      <c r="C71" s="13"/>
      <c r="D71" s="14"/>
      <c r="E71" s="25" t="s">
        <v>267</v>
      </c>
      <c r="F71" s="30"/>
      <c r="G71" s="30">
        <v>153.18</v>
      </c>
      <c r="H71" s="137"/>
    </row>
    <row r="72" spans="1:8" ht="30" customHeight="1">
      <c r="A72" s="27"/>
      <c r="B72" s="12">
        <v>329</v>
      </c>
      <c r="C72" s="13"/>
      <c r="D72" s="14"/>
      <c r="E72" s="25" t="s">
        <v>82</v>
      </c>
      <c r="F72" s="30"/>
      <c r="G72" s="30"/>
      <c r="H72" s="137"/>
    </row>
    <row r="73" spans="1:8" ht="30" customHeight="1">
      <c r="A73" s="27"/>
      <c r="B73" s="182">
        <v>3291</v>
      </c>
      <c r="C73" s="183"/>
      <c r="D73" s="184"/>
      <c r="E73" s="25" t="s">
        <v>82</v>
      </c>
      <c r="F73" s="30"/>
      <c r="G73" s="30"/>
      <c r="H73" s="137"/>
    </row>
    <row r="74" spans="1:8" ht="30" customHeight="1">
      <c r="A74" s="27"/>
      <c r="B74" s="201">
        <v>34</v>
      </c>
      <c r="C74" s="202"/>
      <c r="D74" s="203"/>
      <c r="E74" s="122" t="s">
        <v>88</v>
      </c>
      <c r="F74" s="123">
        <v>660</v>
      </c>
      <c r="G74" s="123">
        <v>309.57</v>
      </c>
      <c r="H74" s="138">
        <f>G74/F74*100</f>
        <v>46.904545454545456</v>
      </c>
    </row>
    <row r="75" spans="1:8" ht="30" customHeight="1">
      <c r="A75" s="27"/>
      <c r="B75" s="124">
        <v>343</v>
      </c>
      <c r="C75" s="125"/>
      <c r="D75" s="122"/>
      <c r="E75" s="122" t="s">
        <v>88</v>
      </c>
      <c r="F75" s="123">
        <v>660</v>
      </c>
      <c r="G75" s="123">
        <v>309.57</v>
      </c>
      <c r="H75" s="138">
        <v>46.9</v>
      </c>
    </row>
    <row r="76" spans="1:8" ht="30" customHeight="1">
      <c r="A76" s="27"/>
      <c r="B76" s="182">
        <v>3431</v>
      </c>
      <c r="C76" s="183"/>
      <c r="D76" s="184"/>
      <c r="E76" s="25" t="s">
        <v>268</v>
      </c>
      <c r="F76" s="30"/>
      <c r="G76" s="30">
        <v>309.57</v>
      </c>
      <c r="H76" s="137"/>
    </row>
    <row r="77" spans="1:8" ht="30" customHeight="1">
      <c r="A77" s="27"/>
      <c r="B77" s="204" t="s">
        <v>194</v>
      </c>
      <c r="C77" s="205"/>
      <c r="D77" s="206"/>
      <c r="E77" s="131" t="s">
        <v>195</v>
      </c>
      <c r="F77" s="123">
        <v>600316</v>
      </c>
      <c r="G77" s="123">
        <v>307750.46999999997</v>
      </c>
      <c r="H77" s="138">
        <f>G77/F77*100</f>
        <v>51.264745567334536</v>
      </c>
    </row>
    <row r="78" spans="1:8" ht="30" customHeight="1">
      <c r="A78" s="27"/>
      <c r="B78" s="201">
        <v>3</v>
      </c>
      <c r="C78" s="202"/>
      <c r="D78" s="203"/>
      <c r="E78" s="122" t="s">
        <v>52</v>
      </c>
      <c r="F78" s="123">
        <v>600316</v>
      </c>
      <c r="G78" s="123">
        <v>307750.46999999997</v>
      </c>
      <c r="H78" s="138">
        <f t="shared" ref="H78:H79" si="3">G78/F78*100</f>
        <v>51.264745567334536</v>
      </c>
    </row>
    <row r="79" spans="1:8" ht="30" customHeight="1">
      <c r="A79" s="27"/>
      <c r="B79" s="207">
        <v>31</v>
      </c>
      <c r="C79" s="208"/>
      <c r="D79" s="209"/>
      <c r="E79" s="122" t="s">
        <v>53</v>
      </c>
      <c r="F79" s="123">
        <v>575700</v>
      </c>
      <c r="G79" s="123">
        <f>G80+G81+G82</f>
        <v>294419.77</v>
      </c>
      <c r="H79" s="138">
        <f t="shared" si="3"/>
        <v>51.141179433732852</v>
      </c>
    </row>
    <row r="80" spans="1:8" ht="30" customHeight="1">
      <c r="A80" s="27"/>
      <c r="B80" s="182">
        <v>3111</v>
      </c>
      <c r="C80" s="183"/>
      <c r="D80" s="184"/>
      <c r="E80" s="14" t="s">
        <v>196</v>
      </c>
      <c r="F80" s="30">
        <v>480000</v>
      </c>
      <c r="G80" s="30">
        <v>244104.92</v>
      </c>
      <c r="H80" s="137"/>
    </row>
    <row r="81" spans="1:8" ht="30" customHeight="1">
      <c r="A81" s="27"/>
      <c r="B81" s="182">
        <v>3121</v>
      </c>
      <c r="C81" s="183"/>
      <c r="D81" s="184"/>
      <c r="E81" s="14" t="s">
        <v>56</v>
      </c>
      <c r="F81" s="30">
        <v>16500</v>
      </c>
      <c r="G81" s="30">
        <v>10037.629999999999</v>
      </c>
      <c r="H81" s="137"/>
    </row>
    <row r="82" spans="1:8" ht="30" customHeight="1">
      <c r="A82" s="27"/>
      <c r="B82" s="182">
        <v>3131</v>
      </c>
      <c r="C82" s="183"/>
      <c r="D82" s="184"/>
      <c r="E82" s="14" t="s">
        <v>57</v>
      </c>
      <c r="F82" s="30">
        <v>79200</v>
      </c>
      <c r="G82" s="30">
        <v>40277.22</v>
      </c>
      <c r="H82" s="137"/>
    </row>
    <row r="83" spans="1:8" ht="30" customHeight="1">
      <c r="A83" s="27"/>
      <c r="B83" s="201">
        <v>32</v>
      </c>
      <c r="C83" s="202"/>
      <c r="D83" s="203"/>
      <c r="E83" s="122" t="s">
        <v>60</v>
      </c>
      <c r="F83" s="123">
        <v>24616</v>
      </c>
      <c r="G83" s="123">
        <f>G85+G87+G89+G90</f>
        <v>13330.7</v>
      </c>
      <c r="H83" s="138">
        <f>G83/F83*100</f>
        <v>54.154614884627883</v>
      </c>
    </row>
    <row r="84" spans="1:8" ht="30" customHeight="1">
      <c r="A84" s="27"/>
      <c r="B84" s="124">
        <v>321</v>
      </c>
      <c r="C84" s="125"/>
      <c r="D84" s="122"/>
      <c r="E84" s="122" t="s">
        <v>61</v>
      </c>
      <c r="F84" s="123">
        <v>21000</v>
      </c>
      <c r="G84" s="123">
        <v>12192.7</v>
      </c>
      <c r="H84" s="138"/>
    </row>
    <row r="85" spans="1:8" ht="30" customHeight="1">
      <c r="A85" s="27"/>
      <c r="B85" s="182">
        <v>3211</v>
      </c>
      <c r="C85" s="183"/>
      <c r="D85" s="184"/>
      <c r="E85" s="25" t="s">
        <v>61</v>
      </c>
      <c r="F85" s="30"/>
      <c r="G85" s="30">
        <v>12192.7</v>
      </c>
      <c r="H85" s="137"/>
    </row>
    <row r="86" spans="1:8" ht="30" customHeight="1">
      <c r="A86" s="27"/>
      <c r="B86" s="126">
        <v>322</v>
      </c>
      <c r="C86" s="127"/>
      <c r="D86" s="128"/>
      <c r="E86" s="122" t="s">
        <v>66</v>
      </c>
      <c r="F86" s="123">
        <v>800</v>
      </c>
      <c r="G86" s="123"/>
      <c r="H86" s="138"/>
    </row>
    <row r="87" spans="1:8" ht="30" customHeight="1">
      <c r="A87" s="27"/>
      <c r="B87" s="182">
        <v>3222</v>
      </c>
      <c r="C87" s="183"/>
      <c r="D87" s="184"/>
      <c r="E87" s="25" t="s">
        <v>66</v>
      </c>
      <c r="F87" s="30"/>
      <c r="G87" s="31"/>
      <c r="H87" s="137"/>
    </row>
    <row r="88" spans="1:8" ht="30" customHeight="1">
      <c r="A88" s="27"/>
      <c r="B88" s="126">
        <v>323</v>
      </c>
      <c r="C88" s="127"/>
      <c r="D88" s="128"/>
      <c r="E88" s="122" t="s">
        <v>72</v>
      </c>
      <c r="F88" s="123">
        <v>800</v>
      </c>
      <c r="G88" s="130"/>
      <c r="H88" s="138"/>
    </row>
    <row r="89" spans="1:8" ht="30" customHeight="1">
      <c r="A89" s="27"/>
      <c r="B89" s="182">
        <v>3232</v>
      </c>
      <c r="C89" s="183"/>
      <c r="D89" s="184"/>
      <c r="E89" s="25" t="s">
        <v>72</v>
      </c>
      <c r="F89" s="30"/>
      <c r="G89" s="31"/>
      <c r="H89" s="137"/>
    </row>
    <row r="90" spans="1:8" ht="30" customHeight="1">
      <c r="A90" s="27"/>
      <c r="B90" s="210">
        <v>329</v>
      </c>
      <c r="C90" s="211"/>
      <c r="D90" s="212"/>
      <c r="E90" s="122" t="s">
        <v>82</v>
      </c>
      <c r="F90" s="123">
        <v>2016</v>
      </c>
      <c r="G90" s="130">
        <v>1138</v>
      </c>
      <c r="H90" s="138">
        <v>47.1</v>
      </c>
    </row>
    <row r="91" spans="1:8" ht="30" customHeight="1">
      <c r="A91" s="27"/>
      <c r="B91" s="12">
        <v>3295</v>
      </c>
      <c r="C91" s="13"/>
      <c r="D91" s="14"/>
      <c r="E91" s="129" t="s">
        <v>269</v>
      </c>
      <c r="F91" s="30"/>
      <c r="G91" s="31">
        <v>1138</v>
      </c>
      <c r="H91" s="137"/>
    </row>
    <row r="92" spans="1:8" ht="30" customHeight="1">
      <c r="A92" s="27"/>
      <c r="B92" s="194">
        <v>34</v>
      </c>
      <c r="C92" s="195"/>
      <c r="D92" s="196"/>
      <c r="E92" s="25" t="s">
        <v>88</v>
      </c>
      <c r="F92" s="30">
        <v>0</v>
      </c>
      <c r="G92" s="30">
        <f>G93</f>
        <v>0</v>
      </c>
      <c r="H92" s="137" t="e">
        <f>G92/F92*100</f>
        <v>#DIV/0!</v>
      </c>
    </row>
    <row r="93" spans="1:8" ht="30" customHeight="1">
      <c r="A93" s="27"/>
      <c r="B93" s="182">
        <v>3431</v>
      </c>
      <c r="C93" s="183"/>
      <c r="D93" s="184"/>
      <c r="E93" s="25" t="s">
        <v>197</v>
      </c>
      <c r="F93" s="30">
        <v>0</v>
      </c>
      <c r="G93" s="30">
        <v>0</v>
      </c>
      <c r="H93" s="137"/>
    </row>
    <row r="94" spans="1:8" ht="30" customHeight="1">
      <c r="A94" s="27"/>
      <c r="B94" s="194">
        <v>4</v>
      </c>
      <c r="C94" s="195"/>
      <c r="D94" s="196"/>
      <c r="E94" s="25" t="s">
        <v>96</v>
      </c>
      <c r="F94" s="30">
        <v>0</v>
      </c>
      <c r="G94" s="30">
        <f>G95</f>
        <v>0</v>
      </c>
      <c r="H94" s="137"/>
    </row>
    <row r="95" spans="1:8" ht="30" customHeight="1">
      <c r="A95" s="27"/>
      <c r="B95" s="213">
        <v>42</v>
      </c>
      <c r="C95" s="214"/>
      <c r="D95" s="215"/>
      <c r="E95" s="25" t="s">
        <v>97</v>
      </c>
      <c r="F95" s="30">
        <v>0</v>
      </c>
      <c r="G95" s="30">
        <v>0</v>
      </c>
      <c r="H95" s="137"/>
    </row>
    <row r="96" spans="1:8" ht="30" customHeight="1">
      <c r="A96" s="27"/>
      <c r="B96" s="111">
        <v>424</v>
      </c>
      <c r="C96" s="112"/>
      <c r="D96" s="113"/>
      <c r="E96" s="25" t="s">
        <v>198</v>
      </c>
      <c r="F96" s="30">
        <v>0</v>
      </c>
      <c r="G96" s="30"/>
      <c r="H96" s="137"/>
    </row>
    <row r="97" spans="1:8" ht="30" customHeight="1">
      <c r="A97" s="27"/>
      <c r="B97" s="182">
        <v>4241</v>
      </c>
      <c r="C97" s="183"/>
      <c r="D97" s="184"/>
      <c r="E97" s="25" t="s">
        <v>198</v>
      </c>
      <c r="F97" s="28"/>
      <c r="G97" s="30">
        <v>0</v>
      </c>
      <c r="H97" s="137"/>
    </row>
    <row r="98" spans="1:8" ht="30" customHeight="1">
      <c r="A98" s="27"/>
      <c r="B98" s="198" t="s">
        <v>199</v>
      </c>
      <c r="C98" s="199"/>
      <c r="D98" s="200"/>
      <c r="E98" s="29" t="s">
        <v>200</v>
      </c>
      <c r="F98" s="28"/>
      <c r="G98" s="28"/>
      <c r="H98" s="137"/>
    </row>
    <row r="99" spans="1:8" ht="30" customHeight="1">
      <c r="A99" s="27"/>
      <c r="B99" s="194">
        <v>3</v>
      </c>
      <c r="C99" s="195"/>
      <c r="D99" s="196"/>
      <c r="E99" s="25" t="s">
        <v>52</v>
      </c>
      <c r="F99" s="28"/>
      <c r="G99" s="28"/>
      <c r="H99" s="137"/>
    </row>
    <row r="100" spans="1:8" ht="30" customHeight="1">
      <c r="A100" s="27"/>
      <c r="B100" s="194">
        <v>32</v>
      </c>
      <c r="C100" s="195"/>
      <c r="D100" s="196"/>
      <c r="E100" s="25" t="s">
        <v>60</v>
      </c>
      <c r="F100" s="28"/>
      <c r="G100" s="28"/>
      <c r="H100" s="137"/>
    </row>
    <row r="101" spans="1:8" ht="30" customHeight="1">
      <c r="A101" s="27"/>
      <c r="B101" s="216" t="s">
        <v>201</v>
      </c>
      <c r="C101" s="217"/>
      <c r="D101" s="218"/>
      <c r="E101" s="32" t="s">
        <v>202</v>
      </c>
      <c r="F101" s="33">
        <v>7800</v>
      </c>
      <c r="G101" s="33">
        <f>G102</f>
        <v>312.5</v>
      </c>
      <c r="H101" s="132">
        <f>G101/F101*100</f>
        <v>4.0064102564102564</v>
      </c>
    </row>
    <row r="102" spans="1:8" ht="30" customHeight="1">
      <c r="A102" s="27"/>
      <c r="B102" s="198" t="s">
        <v>192</v>
      </c>
      <c r="C102" s="199"/>
      <c r="D102" s="200"/>
      <c r="E102" s="29" t="s">
        <v>193</v>
      </c>
      <c r="F102" s="30">
        <v>7800</v>
      </c>
      <c r="G102" s="34">
        <v>312.5</v>
      </c>
      <c r="H102" s="133">
        <f>G102/F102*100</f>
        <v>4.0064102564102564</v>
      </c>
    </row>
    <row r="103" spans="1:8" ht="30" customHeight="1">
      <c r="A103" s="27"/>
      <c r="B103" s="194">
        <v>3</v>
      </c>
      <c r="C103" s="195"/>
      <c r="D103" s="196"/>
      <c r="E103" s="25" t="s">
        <v>52</v>
      </c>
      <c r="F103" s="30">
        <v>0</v>
      </c>
      <c r="G103" s="30">
        <v>0</v>
      </c>
      <c r="H103" s="133" t="e">
        <f>G103/F103*100</f>
        <v>#DIV/0!</v>
      </c>
    </row>
    <row r="104" spans="1:8" ht="30" customHeight="1">
      <c r="A104" s="27"/>
      <c r="B104" s="194">
        <v>32</v>
      </c>
      <c r="C104" s="195"/>
      <c r="D104" s="196"/>
      <c r="E104" s="25" t="s">
        <v>60</v>
      </c>
      <c r="F104" s="30">
        <v>0</v>
      </c>
      <c r="G104" s="30">
        <v>0</v>
      </c>
      <c r="H104" s="137"/>
    </row>
    <row r="105" spans="1:8" ht="30" customHeight="1">
      <c r="A105" s="27"/>
      <c r="B105" s="109">
        <v>323</v>
      </c>
      <c r="C105" s="110"/>
      <c r="D105" s="25"/>
      <c r="E105" s="25" t="s">
        <v>72</v>
      </c>
      <c r="F105" s="30">
        <v>7800</v>
      </c>
      <c r="G105" s="30">
        <v>312.5</v>
      </c>
      <c r="H105" s="137"/>
    </row>
    <row r="106" spans="1:8" ht="30" customHeight="1">
      <c r="A106" s="27"/>
      <c r="B106" s="182">
        <v>3232</v>
      </c>
      <c r="C106" s="183"/>
      <c r="D106" s="184"/>
      <c r="E106" s="25" t="s">
        <v>72</v>
      </c>
      <c r="F106" s="30">
        <v>0</v>
      </c>
      <c r="G106" s="30">
        <v>312.5</v>
      </c>
      <c r="H106" s="137"/>
    </row>
    <row r="107" spans="1:8" ht="30" customHeight="1">
      <c r="A107" s="27"/>
      <c r="B107" s="216" t="s">
        <v>203</v>
      </c>
      <c r="C107" s="217"/>
      <c r="D107" s="218"/>
      <c r="E107" s="32" t="s">
        <v>204</v>
      </c>
      <c r="F107" s="123">
        <f>F108</f>
        <v>16800</v>
      </c>
      <c r="G107" s="123">
        <v>3099.54</v>
      </c>
      <c r="H107" s="137">
        <v>99.99</v>
      </c>
    </row>
    <row r="108" spans="1:8" ht="30" customHeight="1">
      <c r="A108" s="27"/>
      <c r="B108" s="198" t="s">
        <v>192</v>
      </c>
      <c r="C108" s="199"/>
      <c r="D108" s="200"/>
      <c r="E108" s="29" t="s">
        <v>193</v>
      </c>
      <c r="F108" s="30">
        <f>F109</f>
        <v>16800</v>
      </c>
      <c r="G108" s="30">
        <v>3099.54</v>
      </c>
      <c r="H108" s="137"/>
    </row>
    <row r="109" spans="1:8" ht="30" customHeight="1">
      <c r="A109" s="27"/>
      <c r="B109" s="194">
        <v>4</v>
      </c>
      <c r="C109" s="195"/>
      <c r="D109" s="196"/>
      <c r="E109" s="25" t="s">
        <v>205</v>
      </c>
      <c r="F109" s="30">
        <f>F112</f>
        <v>16800</v>
      </c>
      <c r="G109" s="30">
        <v>3099.54</v>
      </c>
      <c r="H109" s="137">
        <v>99.99</v>
      </c>
    </row>
    <row r="110" spans="1:8" ht="30" customHeight="1">
      <c r="A110" s="27"/>
      <c r="B110" s="109">
        <v>42</v>
      </c>
      <c r="C110" s="110"/>
      <c r="D110" s="25"/>
      <c r="E110" s="25" t="s">
        <v>205</v>
      </c>
      <c r="F110" s="30"/>
      <c r="G110" s="30">
        <v>3099.54</v>
      </c>
      <c r="H110" s="137">
        <v>99.99</v>
      </c>
    </row>
    <row r="111" spans="1:8" ht="30" customHeight="1">
      <c r="A111" s="27"/>
      <c r="B111" s="194">
        <v>422</v>
      </c>
      <c r="C111" s="195"/>
      <c r="D111" s="196"/>
      <c r="E111" s="129" t="s">
        <v>98</v>
      </c>
      <c r="G111" s="30">
        <v>3099.54</v>
      </c>
      <c r="H111" s="137"/>
    </row>
    <row r="112" spans="1:8" ht="30" customHeight="1">
      <c r="A112" s="27"/>
      <c r="B112" s="109">
        <v>451</v>
      </c>
      <c r="C112" s="110"/>
      <c r="D112" s="25"/>
      <c r="E112" s="129" t="s">
        <v>204</v>
      </c>
      <c r="F112" s="30">
        <v>16800</v>
      </c>
      <c r="G112" s="30"/>
      <c r="H112" s="137"/>
    </row>
    <row r="113" spans="1:8" ht="30" customHeight="1">
      <c r="A113" s="27"/>
      <c r="B113" s="216" t="s">
        <v>206</v>
      </c>
      <c r="C113" s="217"/>
      <c r="D113" s="218"/>
      <c r="E113" s="32" t="s">
        <v>207</v>
      </c>
      <c r="F113" s="35">
        <f>F114+F118+F122</f>
        <v>0</v>
      </c>
      <c r="G113" s="36">
        <f>G114+G118+G122</f>
        <v>0</v>
      </c>
      <c r="H113" s="139" t="e">
        <f>G113/F113*100</f>
        <v>#DIV/0!</v>
      </c>
    </row>
    <row r="114" spans="1:8" ht="30" customHeight="1">
      <c r="A114" s="27"/>
      <c r="B114" s="191" t="s">
        <v>208</v>
      </c>
      <c r="C114" s="192"/>
      <c r="D114" s="193"/>
      <c r="E114" s="25" t="s">
        <v>165</v>
      </c>
      <c r="F114" s="30">
        <v>0</v>
      </c>
      <c r="G114" s="37">
        <f>G115</f>
        <v>0</v>
      </c>
      <c r="H114" s="137" t="e">
        <f t="shared" ref="H114:H116" si="4">G114/F114*100</f>
        <v>#DIV/0!</v>
      </c>
    </row>
    <row r="115" spans="1:8" ht="30" customHeight="1">
      <c r="A115" s="27"/>
      <c r="B115" s="191">
        <v>3</v>
      </c>
      <c r="C115" s="192"/>
      <c r="D115" s="193"/>
      <c r="E115" s="25" t="s">
        <v>66</v>
      </c>
      <c r="F115" s="30">
        <v>0</v>
      </c>
      <c r="G115" s="37">
        <f>G116</f>
        <v>0</v>
      </c>
      <c r="H115" s="137" t="e">
        <f t="shared" si="4"/>
        <v>#DIV/0!</v>
      </c>
    </row>
    <row r="116" spans="1:8" ht="30" customHeight="1">
      <c r="A116" s="27"/>
      <c r="B116" s="182">
        <v>32</v>
      </c>
      <c r="C116" s="183"/>
      <c r="D116" s="184"/>
      <c r="E116" s="25" t="s">
        <v>66</v>
      </c>
      <c r="F116" s="30">
        <v>0</v>
      </c>
      <c r="G116" s="37">
        <f>G117</f>
        <v>0</v>
      </c>
      <c r="H116" s="137" t="e">
        <f t="shared" si="4"/>
        <v>#DIV/0!</v>
      </c>
    </row>
    <row r="117" spans="1:8" ht="30" customHeight="1">
      <c r="A117" s="27"/>
      <c r="B117" s="182">
        <v>3222</v>
      </c>
      <c r="C117" s="183"/>
      <c r="D117" s="184"/>
      <c r="E117" s="25" t="s">
        <v>66</v>
      </c>
      <c r="F117" s="30"/>
      <c r="G117" s="38">
        <v>0</v>
      </c>
      <c r="H117" s="137"/>
    </row>
    <row r="118" spans="1:8" ht="30" customHeight="1">
      <c r="A118" s="27"/>
      <c r="B118" s="198" t="s">
        <v>209</v>
      </c>
      <c r="C118" s="199"/>
      <c r="D118" s="200"/>
      <c r="E118" s="25" t="s">
        <v>210</v>
      </c>
      <c r="F118" s="30">
        <v>0</v>
      </c>
      <c r="G118" s="30">
        <f>G119</f>
        <v>0</v>
      </c>
      <c r="H118" s="137" t="e">
        <f>G118/F118*100</f>
        <v>#DIV/0!</v>
      </c>
    </row>
    <row r="119" spans="1:8" ht="30" customHeight="1">
      <c r="A119" s="27"/>
      <c r="B119" s="194">
        <v>3</v>
      </c>
      <c r="C119" s="195"/>
      <c r="D119" s="196"/>
      <c r="E119" s="25" t="s">
        <v>66</v>
      </c>
      <c r="F119" s="30">
        <v>0</v>
      </c>
      <c r="G119" s="30">
        <f>G120</f>
        <v>0</v>
      </c>
      <c r="H119" s="137" t="e">
        <f t="shared" ref="H119:H120" si="5">G119/F119*100</f>
        <v>#DIV/0!</v>
      </c>
    </row>
    <row r="120" spans="1:8" ht="30" customHeight="1">
      <c r="A120" s="27"/>
      <c r="B120" s="194">
        <v>32</v>
      </c>
      <c r="C120" s="195"/>
      <c r="D120" s="196"/>
      <c r="E120" s="25" t="s">
        <v>66</v>
      </c>
      <c r="F120" s="30">
        <v>0</v>
      </c>
      <c r="G120" s="30">
        <f>G121</f>
        <v>0</v>
      </c>
      <c r="H120" s="137" t="e">
        <f t="shared" si="5"/>
        <v>#DIV/0!</v>
      </c>
    </row>
    <row r="121" spans="1:8" ht="30" customHeight="1">
      <c r="A121" s="27"/>
      <c r="B121" s="182">
        <v>3222</v>
      </c>
      <c r="C121" s="183"/>
      <c r="D121" s="184"/>
      <c r="E121" s="25" t="s">
        <v>211</v>
      </c>
      <c r="F121" s="30"/>
      <c r="G121" s="31">
        <v>0</v>
      </c>
      <c r="H121" s="137"/>
    </row>
    <row r="122" spans="1:8" ht="30" customHeight="1">
      <c r="A122" s="27"/>
      <c r="B122" s="198" t="s">
        <v>181</v>
      </c>
      <c r="C122" s="199"/>
      <c r="D122" s="200"/>
      <c r="E122" s="25" t="s">
        <v>182</v>
      </c>
      <c r="F122" s="30">
        <v>0</v>
      </c>
      <c r="G122" s="30">
        <f>G123</f>
        <v>0</v>
      </c>
      <c r="H122" s="137" t="e">
        <f>G122/F122*100</f>
        <v>#DIV/0!</v>
      </c>
    </row>
    <row r="123" spans="1:8" ht="30" customHeight="1">
      <c r="A123" s="27"/>
      <c r="B123" s="194">
        <v>3</v>
      </c>
      <c r="C123" s="195"/>
      <c r="D123" s="196"/>
      <c r="E123" s="25" t="s">
        <v>66</v>
      </c>
      <c r="F123" s="30">
        <v>0</v>
      </c>
      <c r="G123" s="30">
        <f>G124</f>
        <v>0</v>
      </c>
      <c r="H123" s="137" t="e">
        <f t="shared" ref="H123:H124" si="6">G123/F123*100</f>
        <v>#DIV/0!</v>
      </c>
    </row>
    <row r="124" spans="1:8" ht="30" customHeight="1">
      <c r="A124" s="27"/>
      <c r="B124" s="194">
        <v>32</v>
      </c>
      <c r="C124" s="195"/>
      <c r="D124" s="196"/>
      <c r="E124" s="25" t="s">
        <v>66</v>
      </c>
      <c r="F124" s="30">
        <v>0</v>
      </c>
      <c r="G124" s="30">
        <f>G125</f>
        <v>0</v>
      </c>
      <c r="H124" s="137" t="e">
        <f t="shared" si="6"/>
        <v>#DIV/0!</v>
      </c>
    </row>
    <row r="125" spans="1:8" ht="30" customHeight="1">
      <c r="A125" s="27"/>
      <c r="B125" s="182">
        <v>3222</v>
      </c>
      <c r="C125" s="183"/>
      <c r="D125" s="184"/>
      <c r="E125" s="25" t="s">
        <v>212</v>
      </c>
      <c r="F125" s="30">
        <v>0</v>
      </c>
      <c r="G125" s="31">
        <v>0</v>
      </c>
      <c r="H125" s="137"/>
    </row>
    <row r="126" spans="1:8" ht="30" customHeight="1">
      <c r="A126" s="27"/>
      <c r="B126" s="219" t="s">
        <v>213</v>
      </c>
      <c r="C126" s="220"/>
      <c r="D126" s="221"/>
      <c r="E126" s="39" t="s">
        <v>214</v>
      </c>
      <c r="F126" s="40">
        <f>F127+F133+F144+F150+F156+F161+F182+F192+F198+F203</f>
        <v>26401</v>
      </c>
      <c r="G126" s="40">
        <f>G127+G133+G144+G150+G156+G161+G182+G192+G198+G203</f>
        <v>10374.630000000001</v>
      </c>
      <c r="H126" s="140">
        <f>G126/F126*100</f>
        <v>39.296352410893533</v>
      </c>
    </row>
    <row r="127" spans="1:8" ht="30" customHeight="1">
      <c r="A127" s="27"/>
      <c r="B127" s="216" t="s">
        <v>215</v>
      </c>
      <c r="C127" s="217"/>
      <c r="D127" s="218"/>
      <c r="E127" s="32" t="s">
        <v>216</v>
      </c>
      <c r="F127" s="36">
        <v>5700</v>
      </c>
      <c r="G127" s="36"/>
      <c r="H127" s="139">
        <f>G127/F127*100</f>
        <v>0</v>
      </c>
    </row>
    <row r="128" spans="1:8" ht="30" customHeight="1">
      <c r="A128" s="27"/>
      <c r="B128" s="198" t="s">
        <v>179</v>
      </c>
      <c r="C128" s="199"/>
      <c r="D128" s="200"/>
      <c r="E128" s="29" t="s">
        <v>180</v>
      </c>
      <c r="F128" s="30">
        <v>5700</v>
      </c>
      <c r="G128" s="30">
        <f t="shared" ref="G128:G129" si="7">G129</f>
        <v>0</v>
      </c>
      <c r="H128" s="137">
        <f t="shared" ref="H128:H129" si="8">G128/F128*100</f>
        <v>0</v>
      </c>
    </row>
    <row r="129" spans="1:8" ht="30" customHeight="1">
      <c r="A129" s="27"/>
      <c r="B129" s="194">
        <v>3</v>
      </c>
      <c r="C129" s="195"/>
      <c r="D129" s="196"/>
      <c r="E129" s="25" t="s">
        <v>52</v>
      </c>
      <c r="F129" s="30">
        <v>5700</v>
      </c>
      <c r="G129" s="30">
        <f t="shared" si="7"/>
        <v>0</v>
      </c>
      <c r="H129" s="137">
        <f t="shared" si="8"/>
        <v>0</v>
      </c>
    </row>
    <row r="130" spans="1:8" ht="30" customHeight="1">
      <c r="A130" s="27"/>
      <c r="B130" s="213">
        <v>37</v>
      </c>
      <c r="C130" s="214"/>
      <c r="D130" s="215"/>
      <c r="E130" s="25" t="s">
        <v>217</v>
      </c>
      <c r="F130" s="30">
        <v>5700</v>
      </c>
      <c r="G130" s="30">
        <f>G132</f>
        <v>0</v>
      </c>
      <c r="H130" s="137"/>
    </row>
    <row r="131" spans="1:8" ht="30" customHeight="1">
      <c r="A131" s="27"/>
      <c r="B131" s="111">
        <v>372</v>
      </c>
      <c r="C131" s="112"/>
      <c r="D131" s="113"/>
      <c r="E131" s="25" t="s">
        <v>217</v>
      </c>
      <c r="F131" s="30">
        <v>5700</v>
      </c>
      <c r="G131" s="30"/>
      <c r="H131" s="137"/>
    </row>
    <row r="132" spans="1:8" ht="30" customHeight="1">
      <c r="A132" s="27"/>
      <c r="B132" s="182">
        <v>3722</v>
      </c>
      <c r="C132" s="183"/>
      <c r="D132" s="184"/>
      <c r="E132" s="25" t="s">
        <v>94</v>
      </c>
      <c r="F132" s="30">
        <v>4600</v>
      </c>
      <c r="G132" s="30">
        <v>0</v>
      </c>
      <c r="H132" s="137"/>
    </row>
    <row r="133" spans="1:8" ht="30" customHeight="1">
      <c r="A133" s="27"/>
      <c r="B133" s="216" t="s">
        <v>218</v>
      </c>
      <c r="C133" s="217"/>
      <c r="D133" s="218"/>
      <c r="E133" s="32" t="s">
        <v>219</v>
      </c>
      <c r="F133" s="36"/>
      <c r="G133" s="36">
        <f t="shared" ref="F133:G135" si="9">G134</f>
        <v>0</v>
      </c>
      <c r="H133" s="139" t="e">
        <f>G133/F133*100</f>
        <v>#DIV/0!</v>
      </c>
    </row>
    <row r="134" spans="1:8" ht="30" customHeight="1">
      <c r="A134" s="27"/>
      <c r="B134" s="198" t="s">
        <v>179</v>
      </c>
      <c r="C134" s="199"/>
      <c r="D134" s="200"/>
      <c r="E134" s="29" t="s">
        <v>180</v>
      </c>
      <c r="F134" s="30">
        <f t="shared" si="9"/>
        <v>0</v>
      </c>
      <c r="G134" s="30">
        <f t="shared" si="9"/>
        <v>0</v>
      </c>
      <c r="H134" s="137" t="e">
        <f t="shared" ref="H134:H136" si="10">G134/F134*100</f>
        <v>#DIV/0!</v>
      </c>
    </row>
    <row r="135" spans="1:8" ht="30" customHeight="1">
      <c r="A135" s="27"/>
      <c r="B135" s="194">
        <v>3</v>
      </c>
      <c r="C135" s="195"/>
      <c r="D135" s="196"/>
      <c r="E135" s="25" t="s">
        <v>52</v>
      </c>
      <c r="F135" s="30">
        <f t="shared" si="9"/>
        <v>0</v>
      </c>
      <c r="G135" s="30">
        <f t="shared" si="9"/>
        <v>0</v>
      </c>
      <c r="H135" s="137" t="e">
        <f t="shared" si="10"/>
        <v>#DIV/0!</v>
      </c>
    </row>
    <row r="136" spans="1:8" ht="30" customHeight="1">
      <c r="A136" s="27"/>
      <c r="B136" s="213">
        <v>32</v>
      </c>
      <c r="C136" s="214"/>
      <c r="D136" s="215"/>
      <c r="E136" s="25" t="s">
        <v>72</v>
      </c>
      <c r="F136" s="30">
        <f>F137+F138</f>
        <v>0</v>
      </c>
      <c r="G136" s="30"/>
      <c r="H136" s="137" t="e">
        <f t="shared" si="10"/>
        <v>#DIV/0!</v>
      </c>
    </row>
    <row r="137" spans="1:8" ht="30" customHeight="1">
      <c r="A137" s="27"/>
      <c r="B137" s="182">
        <v>3231</v>
      </c>
      <c r="C137" s="183"/>
      <c r="D137" s="184"/>
      <c r="E137" s="25" t="s">
        <v>220</v>
      </c>
      <c r="F137" s="30"/>
      <c r="G137" s="30"/>
      <c r="H137" s="137"/>
    </row>
    <row r="138" spans="1:8" ht="30" customHeight="1">
      <c r="A138" s="27"/>
      <c r="B138" s="12">
        <v>3239</v>
      </c>
      <c r="C138" s="41"/>
      <c r="D138" s="42"/>
      <c r="E138" s="25" t="s">
        <v>221</v>
      </c>
      <c r="F138" s="30">
        <v>0</v>
      </c>
      <c r="G138" s="30"/>
      <c r="H138" s="137"/>
    </row>
    <row r="139" spans="1:8" ht="30" customHeight="1">
      <c r="A139" s="27"/>
      <c r="B139" s="194">
        <v>4</v>
      </c>
      <c r="C139" s="195"/>
      <c r="D139" s="196"/>
      <c r="E139" s="25" t="s">
        <v>96</v>
      </c>
      <c r="F139" s="28"/>
      <c r="G139" s="28"/>
      <c r="H139" s="137"/>
    </row>
    <row r="140" spans="1:8" ht="30" customHeight="1">
      <c r="A140" s="27"/>
      <c r="B140" s="213">
        <v>42</v>
      </c>
      <c r="C140" s="214"/>
      <c r="D140" s="215"/>
      <c r="E140" s="25" t="s">
        <v>97</v>
      </c>
      <c r="F140" s="28"/>
      <c r="G140" s="28"/>
      <c r="H140" s="137"/>
    </row>
    <row r="141" spans="1:8" ht="30" customHeight="1">
      <c r="A141" s="27"/>
      <c r="B141" s="198" t="s">
        <v>199</v>
      </c>
      <c r="C141" s="199"/>
      <c r="D141" s="200"/>
      <c r="E141" s="29" t="s">
        <v>200</v>
      </c>
      <c r="F141" s="28"/>
      <c r="G141" s="28"/>
      <c r="H141" s="137"/>
    </row>
    <row r="142" spans="1:8" ht="30" customHeight="1">
      <c r="A142" s="27"/>
      <c r="B142" s="194">
        <v>3</v>
      </c>
      <c r="C142" s="195"/>
      <c r="D142" s="196"/>
      <c r="E142" s="25" t="s">
        <v>52</v>
      </c>
      <c r="F142" s="28"/>
      <c r="G142" s="28"/>
      <c r="H142" s="137"/>
    </row>
    <row r="143" spans="1:8" ht="30" customHeight="1">
      <c r="A143" s="27"/>
      <c r="B143" s="194">
        <v>32</v>
      </c>
      <c r="C143" s="195"/>
      <c r="D143" s="196"/>
      <c r="E143" s="25" t="s">
        <v>60</v>
      </c>
      <c r="F143" s="28"/>
      <c r="G143" s="28"/>
      <c r="H143" s="137"/>
    </row>
    <row r="144" spans="1:8" ht="30" customHeight="1">
      <c r="A144" s="27"/>
      <c r="B144" s="216" t="s">
        <v>222</v>
      </c>
      <c r="C144" s="217"/>
      <c r="D144" s="218"/>
      <c r="E144" s="32" t="s">
        <v>223</v>
      </c>
      <c r="F144" s="36">
        <v>750</v>
      </c>
      <c r="G144" s="36">
        <f>G145</f>
        <v>0</v>
      </c>
      <c r="H144" s="139">
        <f>G144/F144*100</f>
        <v>0</v>
      </c>
    </row>
    <row r="145" spans="1:8" ht="30" customHeight="1">
      <c r="A145" s="27"/>
      <c r="B145" s="198" t="s">
        <v>179</v>
      </c>
      <c r="C145" s="199"/>
      <c r="D145" s="200"/>
      <c r="E145" s="29" t="s">
        <v>180</v>
      </c>
      <c r="F145" s="30">
        <v>750</v>
      </c>
      <c r="G145" s="30">
        <f>G146</f>
        <v>0</v>
      </c>
      <c r="H145" s="137">
        <f>G145/F145*100</f>
        <v>0</v>
      </c>
    </row>
    <row r="146" spans="1:8" ht="30" customHeight="1">
      <c r="A146" s="27"/>
      <c r="B146" s="194">
        <v>3</v>
      </c>
      <c r="C146" s="195"/>
      <c r="D146" s="196"/>
      <c r="E146" s="25" t="s">
        <v>52</v>
      </c>
      <c r="F146" s="67">
        <v>750</v>
      </c>
      <c r="G146" s="30">
        <f>G147</f>
        <v>0</v>
      </c>
      <c r="H146" s="137">
        <f>G146/F147*100</f>
        <v>0</v>
      </c>
    </row>
    <row r="147" spans="1:8" ht="30" customHeight="1">
      <c r="A147" s="27"/>
      <c r="B147" s="213">
        <v>32</v>
      </c>
      <c r="C147" s="214"/>
      <c r="D147" s="215"/>
      <c r="E147" s="25" t="s">
        <v>66</v>
      </c>
      <c r="F147" s="30">
        <v>750</v>
      </c>
      <c r="G147" s="30">
        <f>G149</f>
        <v>0</v>
      </c>
      <c r="H147" s="137" t="e">
        <f>G147/#REF!*100</f>
        <v>#REF!</v>
      </c>
    </row>
    <row r="148" spans="1:8" ht="30" customHeight="1">
      <c r="A148" s="27"/>
      <c r="B148" s="111">
        <v>323</v>
      </c>
      <c r="C148" s="112"/>
      <c r="D148" s="113"/>
      <c r="E148" s="25" t="s">
        <v>72</v>
      </c>
      <c r="F148" s="30">
        <v>750</v>
      </c>
      <c r="G148" s="30"/>
      <c r="H148" s="137"/>
    </row>
    <row r="149" spans="1:8" ht="30" customHeight="1">
      <c r="A149" s="27"/>
      <c r="B149" s="182">
        <v>323</v>
      </c>
      <c r="C149" s="183"/>
      <c r="D149" s="184"/>
      <c r="E149" s="25"/>
      <c r="F149" s="30">
        <v>0</v>
      </c>
      <c r="G149" s="30">
        <v>0</v>
      </c>
      <c r="H149" s="137"/>
    </row>
    <row r="150" spans="1:8" ht="30" customHeight="1">
      <c r="A150" s="27"/>
      <c r="B150" s="216" t="s">
        <v>224</v>
      </c>
      <c r="C150" s="217"/>
      <c r="D150" s="218"/>
      <c r="E150" s="32" t="s">
        <v>225</v>
      </c>
      <c r="F150" s="36">
        <v>3700</v>
      </c>
      <c r="G150" s="36">
        <f t="shared" ref="F150:G152" si="11">G151</f>
        <v>0</v>
      </c>
      <c r="H150" s="139">
        <f>G150/F150*100</f>
        <v>0</v>
      </c>
    </row>
    <row r="151" spans="1:8" ht="30" customHeight="1">
      <c r="A151" s="27"/>
      <c r="B151" s="198" t="s">
        <v>194</v>
      </c>
      <c r="C151" s="199"/>
      <c r="D151" s="200"/>
      <c r="E151" s="29" t="s">
        <v>210</v>
      </c>
      <c r="F151" s="30">
        <f t="shared" si="11"/>
        <v>3700</v>
      </c>
      <c r="G151" s="30">
        <f t="shared" si="11"/>
        <v>0</v>
      </c>
      <c r="H151" s="137">
        <f>G151/F151*100</f>
        <v>0</v>
      </c>
    </row>
    <row r="152" spans="1:8" ht="30" customHeight="1">
      <c r="A152" s="27"/>
      <c r="B152" s="194">
        <v>4</v>
      </c>
      <c r="C152" s="195"/>
      <c r="D152" s="196"/>
      <c r="E152" s="25" t="s">
        <v>226</v>
      </c>
      <c r="F152" s="30">
        <v>3700</v>
      </c>
      <c r="G152" s="30">
        <f t="shared" si="11"/>
        <v>0</v>
      </c>
      <c r="H152" s="137">
        <f>G152/F152*100</f>
        <v>0</v>
      </c>
    </row>
    <row r="153" spans="1:8" ht="30" customHeight="1">
      <c r="A153" s="27"/>
      <c r="B153" s="213">
        <v>42</v>
      </c>
      <c r="C153" s="214"/>
      <c r="D153" s="215"/>
      <c r="E153" s="25" t="s">
        <v>198</v>
      </c>
      <c r="F153" s="30">
        <v>3700</v>
      </c>
      <c r="G153" s="30">
        <f>G155</f>
        <v>0</v>
      </c>
      <c r="H153" s="137">
        <f>G153/F153*100</f>
        <v>0</v>
      </c>
    </row>
    <row r="154" spans="1:8" ht="30" customHeight="1">
      <c r="A154" s="27"/>
      <c r="B154" s="111">
        <v>424</v>
      </c>
      <c r="C154" s="112"/>
      <c r="D154" s="113"/>
      <c r="E154" s="25" t="s">
        <v>198</v>
      </c>
      <c r="F154" s="30">
        <v>3700</v>
      </c>
      <c r="G154" s="30"/>
      <c r="H154" s="137"/>
    </row>
    <row r="155" spans="1:8" ht="30" customHeight="1">
      <c r="A155" s="27"/>
      <c r="B155" s="182">
        <v>4241</v>
      </c>
      <c r="C155" s="183"/>
      <c r="D155" s="184"/>
      <c r="E155" s="25" t="s">
        <v>198</v>
      </c>
      <c r="F155" s="30"/>
      <c r="G155" s="30">
        <v>0</v>
      </c>
      <c r="H155" s="137"/>
    </row>
    <row r="156" spans="1:8" ht="30" customHeight="1">
      <c r="A156" s="27"/>
      <c r="B156" s="216" t="s">
        <v>227</v>
      </c>
      <c r="C156" s="217"/>
      <c r="D156" s="218"/>
      <c r="E156" s="32" t="s">
        <v>228</v>
      </c>
      <c r="F156" s="36">
        <f>F157</f>
        <v>400</v>
      </c>
      <c r="G156" s="30">
        <v>0</v>
      </c>
      <c r="H156" s="137"/>
    </row>
    <row r="157" spans="1:8" ht="30" customHeight="1">
      <c r="A157" s="27"/>
      <c r="B157" s="198" t="s">
        <v>194</v>
      </c>
      <c r="C157" s="199"/>
      <c r="D157" s="200"/>
      <c r="E157" s="29" t="s">
        <v>229</v>
      </c>
      <c r="F157" s="30">
        <f>F158</f>
        <v>400</v>
      </c>
      <c r="G157" s="30">
        <v>0</v>
      </c>
      <c r="H157" s="137"/>
    </row>
    <row r="158" spans="1:8" ht="30" customHeight="1">
      <c r="A158" s="27"/>
      <c r="B158" s="194">
        <v>3</v>
      </c>
      <c r="C158" s="195"/>
      <c r="D158" s="196"/>
      <c r="E158" s="25" t="s">
        <v>52</v>
      </c>
      <c r="F158" s="30">
        <f>F159</f>
        <v>400</v>
      </c>
      <c r="G158" s="30">
        <v>0</v>
      </c>
      <c r="H158" s="137"/>
    </row>
    <row r="159" spans="1:8" ht="30" customHeight="1">
      <c r="A159" s="27"/>
      <c r="B159" s="213">
        <v>32</v>
      </c>
      <c r="C159" s="214"/>
      <c r="D159" s="215"/>
      <c r="E159" s="25" t="s">
        <v>60</v>
      </c>
      <c r="F159" s="30">
        <v>400</v>
      </c>
      <c r="G159" s="30">
        <v>0</v>
      </c>
      <c r="H159" s="137"/>
    </row>
    <row r="160" spans="1:8" ht="30" customHeight="1">
      <c r="A160" s="27"/>
      <c r="B160" s="111">
        <v>329</v>
      </c>
      <c r="C160" s="112"/>
      <c r="D160" s="113"/>
      <c r="E160" s="129" t="s">
        <v>271</v>
      </c>
      <c r="F160" s="30">
        <v>400</v>
      </c>
      <c r="G160" s="30"/>
      <c r="H160" s="137"/>
    </row>
    <row r="161" spans="1:8" ht="30" customHeight="1">
      <c r="A161" s="27"/>
      <c r="B161" s="216" t="s">
        <v>230</v>
      </c>
      <c r="C161" s="217"/>
      <c r="D161" s="218"/>
      <c r="E161" s="32" t="s">
        <v>231</v>
      </c>
      <c r="F161" s="36">
        <v>1700</v>
      </c>
      <c r="G161" s="36">
        <f>G162+G178</f>
        <v>30</v>
      </c>
      <c r="H161" s="139">
        <f>G161/F161*100</f>
        <v>1.7647058823529411</v>
      </c>
    </row>
    <row r="162" spans="1:8" ht="30" customHeight="1">
      <c r="A162" s="27"/>
      <c r="B162" s="198" t="s">
        <v>190</v>
      </c>
      <c r="C162" s="199"/>
      <c r="D162" s="200"/>
      <c r="E162" s="29" t="s">
        <v>191</v>
      </c>
      <c r="F162" s="30">
        <v>1600</v>
      </c>
      <c r="G162" s="30">
        <f>G163+G174</f>
        <v>30</v>
      </c>
      <c r="H162" s="137">
        <f t="shared" ref="H162:H164" si="12">G162/F162*100</f>
        <v>1.875</v>
      </c>
    </row>
    <row r="163" spans="1:8" ht="30" customHeight="1">
      <c r="A163" s="27"/>
      <c r="B163" s="194">
        <v>3</v>
      </c>
      <c r="C163" s="195"/>
      <c r="D163" s="196"/>
      <c r="E163" s="25" t="s">
        <v>52</v>
      </c>
      <c r="F163" s="30">
        <v>1600</v>
      </c>
      <c r="G163" s="30">
        <f>G164+G172</f>
        <v>30</v>
      </c>
      <c r="H163" s="137">
        <f t="shared" si="12"/>
        <v>1.875</v>
      </c>
    </row>
    <row r="164" spans="1:8" ht="30" customHeight="1">
      <c r="A164" s="27"/>
      <c r="B164" s="213">
        <v>32</v>
      </c>
      <c r="C164" s="214"/>
      <c r="D164" s="215"/>
      <c r="E164" s="25" t="s">
        <v>60</v>
      </c>
      <c r="F164" s="30">
        <v>1600</v>
      </c>
      <c r="G164" s="30">
        <f>G165+G167+G169+G171</f>
        <v>30</v>
      </c>
      <c r="H164" s="137">
        <f t="shared" si="12"/>
        <v>1.875</v>
      </c>
    </row>
    <row r="165" spans="1:8" ht="30" customHeight="1">
      <c r="A165" s="27"/>
      <c r="B165" s="182">
        <v>3211</v>
      </c>
      <c r="C165" s="183"/>
      <c r="D165" s="184"/>
      <c r="E165" s="25" t="s">
        <v>61</v>
      </c>
      <c r="F165" s="30"/>
      <c r="G165" s="37"/>
      <c r="H165" s="137"/>
    </row>
    <row r="166" spans="1:8" ht="30" customHeight="1">
      <c r="A166" s="27"/>
      <c r="B166" s="12">
        <v>322</v>
      </c>
      <c r="C166" s="13"/>
      <c r="D166" s="14"/>
      <c r="E166" s="25" t="s">
        <v>66</v>
      </c>
      <c r="F166" s="30">
        <v>300</v>
      </c>
      <c r="G166" s="37"/>
      <c r="H166" s="137"/>
    </row>
    <row r="167" spans="1:8" ht="30" customHeight="1">
      <c r="A167" s="27"/>
      <c r="B167" s="182">
        <v>3221</v>
      </c>
      <c r="C167" s="183"/>
      <c r="D167" s="184"/>
      <c r="E167" s="25" t="s">
        <v>66</v>
      </c>
      <c r="F167" s="30"/>
      <c r="G167" s="37"/>
      <c r="H167" s="137"/>
    </row>
    <row r="168" spans="1:8" ht="30" customHeight="1">
      <c r="A168" s="27"/>
      <c r="B168" s="12"/>
      <c r="C168" s="13">
        <v>323</v>
      </c>
      <c r="D168" s="14"/>
      <c r="E168" s="25" t="s">
        <v>72</v>
      </c>
      <c r="F168" s="17">
        <v>300</v>
      </c>
      <c r="G168" s="37"/>
      <c r="H168" s="137"/>
    </row>
    <row r="169" spans="1:8" ht="30" customHeight="1">
      <c r="A169" s="27"/>
      <c r="B169" s="182">
        <v>3231</v>
      </c>
      <c r="C169" s="183"/>
      <c r="D169" s="184"/>
      <c r="E169" s="25" t="s">
        <v>72</v>
      </c>
      <c r="F169" s="30"/>
      <c r="G169" s="37"/>
      <c r="H169" s="137"/>
    </row>
    <row r="170" spans="1:8" ht="30" customHeight="1">
      <c r="A170" s="27"/>
      <c r="B170" s="12">
        <v>329</v>
      </c>
      <c r="C170" s="13"/>
      <c r="D170" s="14"/>
      <c r="E170" s="25" t="s">
        <v>82</v>
      </c>
      <c r="F170" s="30">
        <v>1000</v>
      </c>
      <c r="G170" s="37"/>
      <c r="H170" s="137"/>
    </row>
    <row r="171" spans="1:8" ht="30" customHeight="1">
      <c r="A171" s="27"/>
      <c r="B171" s="182">
        <v>3299</v>
      </c>
      <c r="C171" s="183"/>
      <c r="D171" s="184"/>
      <c r="E171" s="25" t="s">
        <v>82</v>
      </c>
      <c r="F171" s="30"/>
      <c r="G171" s="37">
        <v>30</v>
      </c>
      <c r="H171" s="137"/>
    </row>
    <row r="172" spans="1:8" ht="30" customHeight="1">
      <c r="A172" s="27"/>
      <c r="B172" s="213">
        <v>34</v>
      </c>
      <c r="C172" s="214"/>
      <c r="D172" s="215"/>
      <c r="E172" s="25" t="s">
        <v>88</v>
      </c>
      <c r="F172" s="30">
        <v>0</v>
      </c>
      <c r="G172" s="30">
        <f>G173</f>
        <v>0</v>
      </c>
      <c r="H172" s="137"/>
    </row>
    <row r="173" spans="1:8" ht="30" customHeight="1">
      <c r="A173" s="27"/>
      <c r="B173" s="182">
        <v>3431</v>
      </c>
      <c r="C173" s="183"/>
      <c r="D173" s="184"/>
      <c r="E173" s="25" t="s">
        <v>89</v>
      </c>
      <c r="F173" s="30">
        <v>0</v>
      </c>
      <c r="G173" s="30">
        <v>0</v>
      </c>
      <c r="H173" s="137"/>
    </row>
    <row r="174" spans="1:8" ht="30" customHeight="1">
      <c r="A174" s="27"/>
      <c r="B174" s="194">
        <v>4</v>
      </c>
      <c r="C174" s="195"/>
      <c r="D174" s="196"/>
      <c r="E174" s="25" t="s">
        <v>96</v>
      </c>
      <c r="F174" s="30">
        <v>800</v>
      </c>
      <c r="G174" s="30">
        <f>G175</f>
        <v>0</v>
      </c>
      <c r="H174" s="137">
        <f>G174/F174*100</f>
        <v>0</v>
      </c>
    </row>
    <row r="175" spans="1:8" ht="30" customHeight="1">
      <c r="A175" s="27"/>
      <c r="B175" s="213">
        <v>42</v>
      </c>
      <c r="C175" s="214"/>
      <c r="D175" s="215"/>
      <c r="E175" s="25" t="s">
        <v>97</v>
      </c>
      <c r="F175" s="30">
        <v>800</v>
      </c>
      <c r="G175" s="30">
        <f>G177</f>
        <v>0</v>
      </c>
      <c r="H175" s="137">
        <f>G175/F175*100</f>
        <v>0</v>
      </c>
    </row>
    <row r="176" spans="1:8" ht="30" customHeight="1">
      <c r="A176" s="27"/>
      <c r="B176" s="111">
        <v>422</v>
      </c>
      <c r="C176" s="112"/>
      <c r="D176" s="113"/>
      <c r="E176" s="25"/>
      <c r="F176" s="30">
        <v>800</v>
      </c>
      <c r="G176" s="30"/>
      <c r="H176" s="137"/>
    </row>
    <row r="177" spans="1:8" ht="30" customHeight="1">
      <c r="A177" s="27"/>
      <c r="B177" s="182">
        <v>4223</v>
      </c>
      <c r="C177" s="183"/>
      <c r="D177" s="184"/>
      <c r="E177" s="25" t="s">
        <v>232</v>
      </c>
      <c r="F177" s="30"/>
      <c r="G177" s="30">
        <v>0</v>
      </c>
      <c r="H177" s="137"/>
    </row>
    <row r="178" spans="1:8" ht="30" customHeight="1">
      <c r="A178" s="27"/>
      <c r="B178" s="198" t="s">
        <v>233</v>
      </c>
      <c r="C178" s="199"/>
      <c r="D178" s="200"/>
      <c r="E178" s="29" t="s">
        <v>229</v>
      </c>
      <c r="F178" s="36">
        <f>F179</f>
        <v>100</v>
      </c>
      <c r="G178" s="36">
        <v>0</v>
      </c>
      <c r="H178" s="137"/>
    </row>
    <row r="179" spans="1:8" ht="30" customHeight="1">
      <c r="A179" s="27"/>
      <c r="B179" s="194">
        <v>3</v>
      </c>
      <c r="C179" s="195"/>
      <c r="D179" s="196"/>
      <c r="E179" s="25" t="s">
        <v>52</v>
      </c>
      <c r="F179" s="30">
        <v>100</v>
      </c>
      <c r="G179" s="30">
        <v>0</v>
      </c>
      <c r="H179" s="137"/>
    </row>
    <row r="180" spans="1:8" ht="30" customHeight="1">
      <c r="A180" s="27"/>
      <c r="B180" s="213">
        <v>32</v>
      </c>
      <c r="C180" s="214"/>
      <c r="D180" s="215"/>
      <c r="E180" s="25" t="s">
        <v>95</v>
      </c>
      <c r="F180" s="30">
        <v>100</v>
      </c>
      <c r="G180" s="30">
        <v>0</v>
      </c>
      <c r="H180" s="137"/>
    </row>
    <row r="181" spans="1:8" ht="30" customHeight="1">
      <c r="A181" s="27"/>
      <c r="B181" s="111">
        <v>329</v>
      </c>
      <c r="C181" s="112"/>
      <c r="D181" s="113"/>
      <c r="E181" s="25" t="s">
        <v>95</v>
      </c>
      <c r="F181" s="30">
        <v>100</v>
      </c>
      <c r="G181" s="30"/>
      <c r="H181" s="137"/>
    </row>
    <row r="182" spans="1:8" ht="30" customHeight="1">
      <c r="A182" s="27"/>
      <c r="B182" s="216" t="s">
        <v>234</v>
      </c>
      <c r="C182" s="217"/>
      <c r="D182" s="218"/>
      <c r="E182" s="32" t="s">
        <v>235</v>
      </c>
      <c r="F182" s="30">
        <v>2</v>
      </c>
      <c r="G182" s="30">
        <v>1543.96</v>
      </c>
      <c r="H182" s="137">
        <v>90.93</v>
      </c>
    </row>
    <row r="183" spans="1:8" ht="30" customHeight="1">
      <c r="A183" s="27"/>
      <c r="B183" s="198" t="s">
        <v>188</v>
      </c>
      <c r="C183" s="199"/>
      <c r="D183" s="200"/>
      <c r="E183" s="29" t="s">
        <v>189</v>
      </c>
      <c r="F183" s="30">
        <v>2</v>
      </c>
      <c r="G183" s="28"/>
      <c r="H183" s="137"/>
    </row>
    <row r="184" spans="1:8" ht="30" customHeight="1">
      <c r="A184" s="27"/>
      <c r="B184" s="194">
        <v>3</v>
      </c>
      <c r="C184" s="195"/>
      <c r="D184" s="196"/>
      <c r="E184" s="25" t="s">
        <v>52</v>
      </c>
      <c r="F184" s="30">
        <v>2</v>
      </c>
      <c r="G184" s="28"/>
      <c r="H184" s="137"/>
    </row>
    <row r="185" spans="1:8" ht="30" customHeight="1">
      <c r="A185" s="27"/>
      <c r="B185" s="213">
        <v>32</v>
      </c>
      <c r="C185" s="214"/>
      <c r="D185" s="215"/>
      <c r="E185" s="25" t="s">
        <v>60</v>
      </c>
      <c r="F185" s="30">
        <v>2</v>
      </c>
      <c r="G185" s="30">
        <v>1000</v>
      </c>
      <c r="H185" s="137">
        <v>58.89</v>
      </c>
    </row>
    <row r="186" spans="1:8" ht="30" customHeight="1">
      <c r="A186" s="27"/>
      <c r="B186" s="111">
        <v>322</v>
      </c>
      <c r="C186" s="112"/>
      <c r="D186" s="113"/>
      <c r="E186" s="25"/>
      <c r="F186" s="30">
        <v>0</v>
      </c>
      <c r="G186" s="28"/>
      <c r="H186" s="137"/>
    </row>
    <row r="187" spans="1:8" ht="30" customHeight="1">
      <c r="A187" s="27"/>
      <c r="B187" s="182">
        <v>3222</v>
      </c>
      <c r="C187" s="183"/>
      <c r="D187" s="184"/>
      <c r="E187" s="25" t="s">
        <v>68</v>
      </c>
      <c r="F187" s="30"/>
      <c r="G187" s="28">
        <v>543.96</v>
      </c>
      <c r="H187" s="137"/>
    </row>
    <row r="188" spans="1:8" ht="30" customHeight="1">
      <c r="A188" s="27"/>
      <c r="B188" s="182">
        <v>3221</v>
      </c>
      <c r="C188" s="183"/>
      <c r="D188" s="184"/>
      <c r="E188" s="25" t="s">
        <v>66</v>
      </c>
      <c r="F188" s="30"/>
      <c r="G188" s="28"/>
      <c r="H188" s="137"/>
    </row>
    <row r="189" spans="1:8" ht="30" customHeight="1">
      <c r="A189" s="27"/>
      <c r="B189" s="213">
        <v>3224</v>
      </c>
      <c r="C189" s="214"/>
      <c r="D189" s="215"/>
      <c r="E189" s="25"/>
      <c r="F189" s="30"/>
      <c r="G189" s="28"/>
      <c r="H189" s="137"/>
    </row>
    <row r="190" spans="1:8" ht="30" customHeight="1">
      <c r="A190" s="27"/>
      <c r="B190" s="111">
        <v>323</v>
      </c>
      <c r="C190" s="112"/>
      <c r="D190" s="113"/>
      <c r="E190" s="25"/>
      <c r="F190" s="30">
        <v>2</v>
      </c>
      <c r="G190" s="28"/>
      <c r="H190" s="137"/>
    </row>
    <row r="191" spans="1:8" ht="30" customHeight="1">
      <c r="A191" s="27"/>
      <c r="B191" s="111"/>
      <c r="C191" s="112">
        <v>323</v>
      </c>
      <c r="D191" s="113"/>
      <c r="E191" s="25"/>
      <c r="F191" s="30"/>
      <c r="G191" s="28"/>
      <c r="H191" s="137"/>
    </row>
    <row r="192" spans="1:8" ht="30" customHeight="1">
      <c r="A192" s="27"/>
      <c r="B192" s="216" t="s">
        <v>236</v>
      </c>
      <c r="C192" s="217"/>
      <c r="D192" s="218"/>
      <c r="E192" s="32" t="s">
        <v>237</v>
      </c>
      <c r="F192" s="36">
        <v>14000</v>
      </c>
      <c r="G192" s="36">
        <f t="shared" ref="G192:H192" si="13">G193</f>
        <v>8647.67</v>
      </c>
      <c r="H192" s="139">
        <f t="shared" si="13"/>
        <v>61.769071428571429</v>
      </c>
    </row>
    <row r="193" spans="1:8" ht="30" customHeight="1">
      <c r="A193" s="27"/>
      <c r="B193" s="198" t="s">
        <v>194</v>
      </c>
      <c r="C193" s="199"/>
      <c r="D193" s="200"/>
      <c r="E193" s="29" t="s">
        <v>210</v>
      </c>
      <c r="F193" s="30">
        <v>14000</v>
      </c>
      <c r="G193" s="30">
        <f>G194</f>
        <v>8647.67</v>
      </c>
      <c r="H193" s="137">
        <f>G193/F193*100</f>
        <v>61.769071428571429</v>
      </c>
    </row>
    <row r="194" spans="1:8" ht="30" customHeight="1">
      <c r="A194" s="27"/>
      <c r="B194" s="194">
        <v>3</v>
      </c>
      <c r="C194" s="195"/>
      <c r="D194" s="196"/>
      <c r="E194" s="25" t="s">
        <v>52</v>
      </c>
      <c r="F194" s="30">
        <v>14000</v>
      </c>
      <c r="G194" s="30">
        <f>G195</f>
        <v>8647.67</v>
      </c>
      <c r="H194" s="137">
        <f>G194/F194*100</f>
        <v>61.769071428571429</v>
      </c>
    </row>
    <row r="195" spans="1:8" ht="30" customHeight="1">
      <c r="A195" s="27"/>
      <c r="B195" s="213">
        <v>32</v>
      </c>
      <c r="C195" s="214"/>
      <c r="D195" s="215"/>
      <c r="E195" s="25" t="s">
        <v>60</v>
      </c>
      <c r="F195" s="30">
        <v>14000</v>
      </c>
      <c r="G195" s="30">
        <f>G197</f>
        <v>8647.67</v>
      </c>
      <c r="H195" s="137">
        <f>G195/F195*100</f>
        <v>61.769071428571429</v>
      </c>
    </row>
    <row r="196" spans="1:8" ht="30" customHeight="1">
      <c r="A196" s="27"/>
      <c r="B196" s="111">
        <v>322</v>
      </c>
      <c r="C196" s="112"/>
      <c r="D196" s="113"/>
      <c r="E196" s="25" t="s">
        <v>68</v>
      </c>
      <c r="F196" s="121">
        <v>14000</v>
      </c>
      <c r="G196" s="30"/>
      <c r="H196" s="137"/>
    </row>
    <row r="197" spans="1:8" ht="30" customHeight="1">
      <c r="A197" s="27"/>
      <c r="B197" s="182">
        <v>3222</v>
      </c>
      <c r="C197" s="183"/>
      <c r="D197" s="184"/>
      <c r="E197" s="25" t="s">
        <v>68</v>
      </c>
      <c r="F197" s="30"/>
      <c r="G197" s="30">
        <v>8647.67</v>
      </c>
      <c r="H197" s="137"/>
    </row>
    <row r="198" spans="1:8" ht="30" customHeight="1">
      <c r="A198" s="27"/>
      <c r="B198" s="216" t="s">
        <v>238</v>
      </c>
      <c r="C198" s="217"/>
      <c r="D198" s="218"/>
      <c r="E198" s="32" t="s">
        <v>239</v>
      </c>
      <c r="F198" s="36">
        <f>F199</f>
        <v>149</v>
      </c>
      <c r="G198" s="36">
        <f>G199</f>
        <v>153</v>
      </c>
      <c r="H198" s="139">
        <f>G198/F198*100</f>
        <v>102.68456375838926</v>
      </c>
    </row>
    <row r="199" spans="1:8" ht="30" customHeight="1">
      <c r="A199" s="27"/>
      <c r="B199" s="198" t="s">
        <v>194</v>
      </c>
      <c r="C199" s="199"/>
      <c r="D199" s="200"/>
      <c r="E199" s="29" t="s">
        <v>210</v>
      </c>
      <c r="F199" s="30">
        <f>F200</f>
        <v>149</v>
      </c>
      <c r="G199" s="30">
        <f>G200</f>
        <v>153</v>
      </c>
      <c r="H199" s="141">
        <f>G199/F199*100</f>
        <v>102.68456375838926</v>
      </c>
    </row>
    <row r="200" spans="1:8" ht="30" customHeight="1">
      <c r="A200" s="27"/>
      <c r="B200" s="194">
        <v>3</v>
      </c>
      <c r="C200" s="195"/>
      <c r="D200" s="196"/>
      <c r="E200" s="25" t="s">
        <v>52</v>
      </c>
      <c r="F200" s="30">
        <v>149</v>
      </c>
      <c r="G200" s="30">
        <f>G202</f>
        <v>153</v>
      </c>
      <c r="H200" s="137">
        <f>G200/F200*100</f>
        <v>102.68456375838926</v>
      </c>
    </row>
    <row r="201" spans="1:8" ht="30" customHeight="1">
      <c r="A201" s="27"/>
      <c r="B201" s="213">
        <v>38</v>
      </c>
      <c r="C201" s="214"/>
      <c r="D201" s="215"/>
      <c r="E201" s="25" t="s">
        <v>95</v>
      </c>
      <c r="F201" s="30">
        <v>149</v>
      </c>
      <c r="G201" s="30">
        <f>G202</f>
        <v>153</v>
      </c>
      <c r="H201" s="137">
        <f>G201/F201*100</f>
        <v>102.68456375838926</v>
      </c>
    </row>
    <row r="202" spans="1:8" ht="30" customHeight="1">
      <c r="A202" s="27"/>
      <c r="B202" s="182">
        <v>3811</v>
      </c>
      <c r="C202" s="183"/>
      <c r="D202" s="184"/>
      <c r="E202" s="25" t="s">
        <v>240</v>
      </c>
      <c r="F202" s="30">
        <v>149</v>
      </c>
      <c r="G202" s="30">
        <v>153</v>
      </c>
      <c r="H202" s="137"/>
    </row>
    <row r="203" spans="1:8" ht="30" customHeight="1">
      <c r="A203" s="27"/>
      <c r="B203" s="216" t="s">
        <v>241</v>
      </c>
      <c r="C203" s="217"/>
      <c r="D203" s="218"/>
      <c r="E203" s="32" t="s">
        <v>242</v>
      </c>
      <c r="F203" s="35">
        <f>F204+F207</f>
        <v>0</v>
      </c>
      <c r="G203" s="36">
        <f>G204+G207</f>
        <v>0</v>
      </c>
      <c r="H203" s="137" t="e">
        <f>G203/F203*100</f>
        <v>#DIV/0!</v>
      </c>
    </row>
    <row r="204" spans="1:8" ht="30" customHeight="1">
      <c r="A204" s="27"/>
      <c r="B204" s="198" t="s">
        <v>181</v>
      </c>
      <c r="C204" s="199"/>
      <c r="D204" s="200"/>
      <c r="E204" s="29" t="s">
        <v>210</v>
      </c>
      <c r="F204" s="30">
        <f>F205</f>
        <v>0</v>
      </c>
      <c r="G204" s="30">
        <f>G205</f>
        <v>0</v>
      </c>
      <c r="H204" s="137"/>
    </row>
    <row r="205" spans="1:8" ht="30" customHeight="1">
      <c r="A205" s="27"/>
      <c r="B205" s="194">
        <v>3</v>
      </c>
      <c r="C205" s="195"/>
      <c r="D205" s="196"/>
      <c r="E205" s="25" t="s">
        <v>52</v>
      </c>
      <c r="F205" s="30">
        <f>F206</f>
        <v>0</v>
      </c>
      <c r="G205" s="30">
        <f>G206</f>
        <v>0</v>
      </c>
      <c r="H205" s="137"/>
    </row>
    <row r="206" spans="1:8" ht="30" customHeight="1">
      <c r="A206" s="27"/>
      <c r="B206" s="213">
        <v>32</v>
      </c>
      <c r="C206" s="214"/>
      <c r="D206" s="215"/>
      <c r="E206" s="25" t="s">
        <v>60</v>
      </c>
      <c r="F206" s="30"/>
      <c r="G206" s="30"/>
      <c r="H206" s="137"/>
    </row>
    <row r="207" spans="1:8" ht="30" customHeight="1">
      <c r="A207" s="27"/>
      <c r="B207" s="198" t="s">
        <v>209</v>
      </c>
      <c r="C207" s="199"/>
      <c r="D207" s="200"/>
      <c r="E207" s="29" t="s">
        <v>210</v>
      </c>
      <c r="F207" s="30">
        <f>F208</f>
        <v>0</v>
      </c>
      <c r="G207" s="30">
        <f>G208</f>
        <v>0</v>
      </c>
      <c r="H207" s="137"/>
    </row>
    <row r="208" spans="1:8" ht="30" customHeight="1">
      <c r="A208" s="27"/>
      <c r="B208" s="194">
        <v>3</v>
      </c>
      <c r="C208" s="195"/>
      <c r="D208" s="196"/>
      <c r="E208" s="25" t="s">
        <v>52</v>
      </c>
      <c r="F208" s="30">
        <f>F209</f>
        <v>0</v>
      </c>
      <c r="G208" s="30">
        <v>0</v>
      </c>
      <c r="H208" s="137"/>
    </row>
    <row r="209" spans="1:8" ht="30" customHeight="1">
      <c r="A209" s="27"/>
      <c r="B209" s="213">
        <v>32</v>
      </c>
      <c r="C209" s="214"/>
      <c r="D209" s="215"/>
      <c r="E209" s="25" t="s">
        <v>60</v>
      </c>
      <c r="F209" s="30"/>
      <c r="G209" s="30">
        <v>0</v>
      </c>
      <c r="H209" s="137"/>
    </row>
  </sheetData>
  <mergeCells count="162">
    <mergeCell ref="B207:D207"/>
    <mergeCell ref="B208:D208"/>
    <mergeCell ref="B209:D209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183:D183"/>
    <mergeCell ref="B184:D184"/>
    <mergeCell ref="B185:D185"/>
    <mergeCell ref="B189:D189"/>
    <mergeCell ref="B192:D192"/>
    <mergeCell ref="B193:D193"/>
    <mergeCell ref="B194:D194"/>
    <mergeCell ref="B195:D195"/>
    <mergeCell ref="B197:D197"/>
    <mergeCell ref="B187:D187"/>
    <mergeCell ref="B188:D188"/>
    <mergeCell ref="B172:D172"/>
    <mergeCell ref="B173:D173"/>
    <mergeCell ref="B174:D174"/>
    <mergeCell ref="B175:D175"/>
    <mergeCell ref="B177:D177"/>
    <mergeCell ref="B178:D178"/>
    <mergeCell ref="B179:D179"/>
    <mergeCell ref="B180:D180"/>
    <mergeCell ref="B182:D182"/>
    <mergeCell ref="B159:D159"/>
    <mergeCell ref="B161:D161"/>
    <mergeCell ref="B162:D162"/>
    <mergeCell ref="B163:D163"/>
    <mergeCell ref="B164:D164"/>
    <mergeCell ref="B165:D165"/>
    <mergeCell ref="B167:D167"/>
    <mergeCell ref="B169:D169"/>
    <mergeCell ref="B171:D171"/>
    <mergeCell ref="B149:D149"/>
    <mergeCell ref="B150:D150"/>
    <mergeCell ref="B151:D151"/>
    <mergeCell ref="B152:D152"/>
    <mergeCell ref="B153:D153"/>
    <mergeCell ref="B155:D155"/>
    <mergeCell ref="B156:D156"/>
    <mergeCell ref="B157:D157"/>
    <mergeCell ref="B158:D15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28:D128"/>
    <mergeCell ref="B129:D129"/>
    <mergeCell ref="B130:D130"/>
    <mergeCell ref="B132:D132"/>
    <mergeCell ref="B133:D133"/>
    <mergeCell ref="B134:D134"/>
    <mergeCell ref="B135:D135"/>
    <mergeCell ref="B136:D136"/>
    <mergeCell ref="B137:D137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08:D108"/>
    <mergeCell ref="B109:D109"/>
    <mergeCell ref="B111:D111"/>
    <mergeCell ref="B113:D113"/>
    <mergeCell ref="B114:D114"/>
    <mergeCell ref="B115:D115"/>
    <mergeCell ref="B116:D116"/>
    <mergeCell ref="B117:D117"/>
    <mergeCell ref="B118:D118"/>
    <mergeCell ref="B98:D98"/>
    <mergeCell ref="B99:D99"/>
    <mergeCell ref="B100:D100"/>
    <mergeCell ref="B101:D101"/>
    <mergeCell ref="B102:D102"/>
    <mergeCell ref="B103:D103"/>
    <mergeCell ref="B104:D104"/>
    <mergeCell ref="B106:D106"/>
    <mergeCell ref="B107:D107"/>
    <mergeCell ref="B85:D85"/>
    <mergeCell ref="B87:D87"/>
    <mergeCell ref="B89:D89"/>
    <mergeCell ref="B90:D90"/>
    <mergeCell ref="B92:D92"/>
    <mergeCell ref="B93:D93"/>
    <mergeCell ref="B94:D94"/>
    <mergeCell ref="B95:D95"/>
    <mergeCell ref="B97:D97"/>
    <mergeCell ref="B74:D74"/>
    <mergeCell ref="B76:D76"/>
    <mergeCell ref="B77:D77"/>
    <mergeCell ref="B78:D78"/>
    <mergeCell ref="B79:D79"/>
    <mergeCell ref="B80:D80"/>
    <mergeCell ref="B81:D81"/>
    <mergeCell ref="B82:D82"/>
    <mergeCell ref="B83:D83"/>
    <mergeCell ref="B52:D52"/>
    <mergeCell ref="B53:D53"/>
    <mergeCell ref="B54:D54"/>
    <mergeCell ref="B55:D55"/>
    <mergeCell ref="B56:D56"/>
    <mergeCell ref="B58:D58"/>
    <mergeCell ref="B61:D61"/>
    <mergeCell ref="B65:D65"/>
    <mergeCell ref="B73:D73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30:D30"/>
    <mergeCell ref="B31:D31"/>
    <mergeCell ref="B32:D32"/>
    <mergeCell ref="B33:D33"/>
    <mergeCell ref="B34:D34"/>
    <mergeCell ref="B35:D35"/>
    <mergeCell ref="B36:D36"/>
    <mergeCell ref="B41:D41"/>
    <mergeCell ref="B42:D42"/>
    <mergeCell ref="B37:D37"/>
    <mergeCell ref="B38:D38"/>
    <mergeCell ref="B39:D39"/>
    <mergeCell ref="B40:D4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2:H2"/>
    <mergeCell ref="B4:H4"/>
    <mergeCell ref="B6:E6"/>
    <mergeCell ref="B7:E7"/>
    <mergeCell ref="B8:D8"/>
    <mergeCell ref="B10:D10"/>
    <mergeCell ref="B18:D18"/>
    <mergeCell ref="B19:D19"/>
    <mergeCell ref="B20:D20"/>
  </mergeCells>
  <pageMargins left="0.7" right="0.7" top="0.75" bottom="0.75" header="0.3" footer="0.3"/>
  <pageSetup paperSize="9" scale="5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4"/>
  <sheetViews>
    <sheetView topLeftCell="A79" workbookViewId="0">
      <selection activeCell="H36" sqref="H36"/>
    </sheetView>
  </sheetViews>
  <sheetFormatPr defaultColWidth="9" defaultRowHeight="14.4"/>
  <cols>
    <col min="2" max="2" width="7.44140625" customWidth="1"/>
    <col min="3" max="3" width="8.44140625" customWidth="1"/>
    <col min="4" max="5" width="5.44140625" customWidth="1"/>
    <col min="6" max="6" width="44.6640625" customWidth="1"/>
    <col min="7" max="9" width="25.33203125" customWidth="1"/>
    <col min="10" max="11" width="15.6640625" customWidth="1"/>
  </cols>
  <sheetData>
    <row r="1" spans="2:11" ht="18" customHeight="1">
      <c r="B1" s="3"/>
      <c r="C1" s="3"/>
      <c r="D1" s="3"/>
      <c r="E1" s="3"/>
      <c r="F1" s="3"/>
      <c r="G1" s="3"/>
      <c r="H1" s="3"/>
      <c r="I1" s="3"/>
      <c r="J1" s="3"/>
    </row>
    <row r="2" spans="2:11" ht="15.75" customHeight="1">
      <c r="B2" s="173" t="s">
        <v>1</v>
      </c>
      <c r="C2" s="173"/>
      <c r="D2" s="173"/>
      <c r="E2" s="173"/>
      <c r="F2" s="173"/>
      <c r="G2" s="173"/>
      <c r="H2" s="173"/>
      <c r="I2" s="173"/>
      <c r="J2" s="173"/>
      <c r="K2" s="173"/>
    </row>
    <row r="3" spans="2:11" ht="17.399999999999999">
      <c r="B3" s="3"/>
      <c r="C3" s="3"/>
      <c r="D3" s="3"/>
      <c r="E3" s="3"/>
      <c r="F3" s="3"/>
      <c r="G3" s="3"/>
      <c r="H3" s="3"/>
      <c r="I3" s="4"/>
      <c r="J3" s="4"/>
    </row>
    <row r="4" spans="2:11" ht="18" customHeight="1">
      <c r="B4" s="173" t="s">
        <v>27</v>
      </c>
      <c r="C4" s="173"/>
      <c r="D4" s="173"/>
      <c r="E4" s="173"/>
      <c r="F4" s="173"/>
      <c r="G4" s="173"/>
      <c r="H4" s="173"/>
      <c r="I4" s="173"/>
      <c r="J4" s="173"/>
      <c r="K4" s="173"/>
    </row>
    <row r="5" spans="2:11" ht="17.399999999999999">
      <c r="B5" s="3"/>
      <c r="C5" s="3"/>
      <c r="D5" s="3"/>
      <c r="E5" s="3"/>
      <c r="F5" s="3"/>
      <c r="G5" s="3"/>
      <c r="H5" s="3"/>
      <c r="I5" s="4"/>
      <c r="J5" s="4"/>
    </row>
    <row r="6" spans="2:11" ht="15.75" customHeight="1">
      <c r="B6" s="173" t="s">
        <v>28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2:11" ht="17.399999999999999">
      <c r="B7" s="3"/>
      <c r="C7" s="3"/>
      <c r="D7" s="3"/>
      <c r="E7" s="3"/>
      <c r="F7" s="3"/>
      <c r="G7" s="3"/>
      <c r="H7" s="3"/>
      <c r="I7" s="43"/>
      <c r="J7" s="4"/>
    </row>
    <row r="8" spans="2:11" ht="52.8">
      <c r="B8" s="170" t="s">
        <v>29</v>
      </c>
      <c r="C8" s="171"/>
      <c r="D8" s="171"/>
      <c r="E8" s="171"/>
      <c r="F8" s="172"/>
      <c r="G8" s="6" t="s">
        <v>243</v>
      </c>
      <c r="H8" s="6" t="s">
        <v>270</v>
      </c>
      <c r="I8" s="6" t="s">
        <v>247</v>
      </c>
      <c r="J8" s="6" t="s">
        <v>5</v>
      </c>
      <c r="K8" s="6" t="s">
        <v>6</v>
      </c>
    </row>
    <row r="9" spans="2:11" ht="16.5" customHeight="1">
      <c r="B9" s="170">
        <v>1</v>
      </c>
      <c r="C9" s="171"/>
      <c r="D9" s="171"/>
      <c r="E9" s="171"/>
      <c r="F9" s="172"/>
      <c r="G9" s="6">
        <v>2</v>
      </c>
      <c r="H9" s="6">
        <v>3</v>
      </c>
      <c r="I9" s="6">
        <v>4</v>
      </c>
      <c r="J9" s="6" t="s">
        <v>7</v>
      </c>
      <c r="K9" s="6" t="s">
        <v>8</v>
      </c>
    </row>
    <row r="10" spans="2:11">
      <c r="B10" s="44"/>
      <c r="C10" s="44"/>
      <c r="D10" s="44"/>
      <c r="E10" s="44"/>
      <c r="F10" s="44" t="s">
        <v>30</v>
      </c>
      <c r="G10" s="63">
        <f>G11+G25</f>
        <v>296441.04000000004</v>
      </c>
      <c r="H10" s="62">
        <v>688307</v>
      </c>
      <c r="I10" s="63">
        <v>339337.53</v>
      </c>
      <c r="J10" s="47"/>
      <c r="K10" s="47">
        <f>I10/H10*100</f>
        <v>49.300316573854403</v>
      </c>
    </row>
    <row r="11" spans="2:11" ht="15.75" customHeight="1">
      <c r="B11" s="44">
        <v>6</v>
      </c>
      <c r="C11" s="44"/>
      <c r="D11" s="44"/>
      <c r="E11" s="44"/>
      <c r="F11" s="44" t="s">
        <v>31</v>
      </c>
      <c r="G11" s="63">
        <f>G12+G15+G17+G19+G21</f>
        <v>296441.04000000004</v>
      </c>
      <c r="H11" s="62">
        <v>688307</v>
      </c>
      <c r="I11" s="63">
        <v>339337.53</v>
      </c>
      <c r="J11" s="47"/>
      <c r="K11" s="47">
        <f t="shared" ref="K11:K20" si="0">I11/H11*100</f>
        <v>49.300316573854403</v>
      </c>
    </row>
    <row r="12" spans="2:11" ht="26.4">
      <c r="B12" s="44"/>
      <c r="C12" s="44">
        <v>63</v>
      </c>
      <c r="D12" s="54"/>
      <c r="E12" s="54"/>
      <c r="F12" s="54" t="s">
        <v>32</v>
      </c>
      <c r="G12" s="63">
        <f>G13+G14</f>
        <v>280670.08000000002</v>
      </c>
      <c r="H12" s="62">
        <f>H13</f>
        <v>618565</v>
      </c>
      <c r="I12" s="63">
        <v>316551.14</v>
      </c>
      <c r="J12" s="47">
        <f>I12/G12*100</f>
        <v>112.78407017947904</v>
      </c>
      <c r="K12" s="47">
        <f t="shared" si="0"/>
        <v>51.175081034329459</v>
      </c>
    </row>
    <row r="13" spans="2:11" ht="26.4">
      <c r="B13" s="44"/>
      <c r="C13" s="54">
        <v>6361</v>
      </c>
      <c r="D13" s="54"/>
      <c r="E13" s="54"/>
      <c r="F13" s="54" t="s">
        <v>33</v>
      </c>
      <c r="G13" s="64">
        <v>280670.08000000002</v>
      </c>
      <c r="H13" s="65">
        <v>618565</v>
      </c>
      <c r="I13" s="64">
        <v>316551.14</v>
      </c>
      <c r="J13" s="47"/>
      <c r="K13" s="46">
        <f t="shared" si="0"/>
        <v>51.175081034329459</v>
      </c>
    </row>
    <row r="14" spans="2:11" ht="26.4">
      <c r="B14" s="44"/>
      <c r="C14" s="54">
        <v>6362</v>
      </c>
      <c r="D14" s="54"/>
      <c r="E14" s="54"/>
      <c r="F14" s="54" t="s">
        <v>34</v>
      </c>
      <c r="G14" s="64"/>
      <c r="H14" s="65">
        <v>0</v>
      </c>
      <c r="I14" s="64"/>
      <c r="J14" s="47"/>
      <c r="K14" s="47"/>
    </row>
    <row r="15" spans="2:11">
      <c r="B15" s="55"/>
      <c r="C15" s="57">
        <v>64</v>
      </c>
      <c r="D15" s="55"/>
      <c r="E15" s="55"/>
      <c r="F15" s="102" t="s">
        <v>35</v>
      </c>
      <c r="G15" s="63">
        <v>0</v>
      </c>
      <c r="H15" s="62">
        <v>2</v>
      </c>
      <c r="I15" s="63">
        <v>0.01</v>
      </c>
      <c r="J15" s="47" t="e">
        <f>I15/G15*100</f>
        <v>#DIV/0!</v>
      </c>
      <c r="K15" s="47"/>
    </row>
    <row r="16" spans="2:11">
      <c r="B16" s="55"/>
      <c r="C16" s="55">
        <v>6413</v>
      </c>
      <c r="D16" s="55"/>
      <c r="E16" s="55"/>
      <c r="F16" s="102" t="s">
        <v>36</v>
      </c>
      <c r="G16" s="64">
        <v>0</v>
      </c>
      <c r="H16" s="65">
        <v>2</v>
      </c>
      <c r="I16" s="64">
        <v>0.01</v>
      </c>
      <c r="J16" s="47"/>
      <c r="K16" s="47"/>
    </row>
    <row r="17" spans="2:11">
      <c r="B17" s="55"/>
      <c r="C17" s="57">
        <v>65</v>
      </c>
      <c r="D17" s="55"/>
      <c r="E17" s="55"/>
      <c r="F17" s="102" t="s">
        <v>37</v>
      </c>
      <c r="G17" s="63">
        <f>G18</f>
        <v>130</v>
      </c>
      <c r="H17" s="62">
        <v>1600</v>
      </c>
      <c r="I17" s="63"/>
      <c r="J17" s="47">
        <f>I17/G17*100</f>
        <v>0</v>
      </c>
      <c r="K17" s="47">
        <f t="shared" si="0"/>
        <v>0</v>
      </c>
    </row>
    <row r="18" spans="2:11">
      <c r="B18" s="55"/>
      <c r="C18" s="55">
        <v>6526</v>
      </c>
      <c r="D18" s="55"/>
      <c r="E18" s="55"/>
      <c r="F18" s="102" t="s">
        <v>38</v>
      </c>
      <c r="G18" s="64">
        <v>130</v>
      </c>
      <c r="H18" s="62">
        <v>1600</v>
      </c>
      <c r="I18" s="64"/>
      <c r="J18" s="47"/>
      <c r="K18" s="46" t="e">
        <f>I18/#REF!*100</f>
        <v>#REF!</v>
      </c>
    </row>
    <row r="19" spans="2:11" s="68" customFormat="1" ht="26.4">
      <c r="B19" s="57"/>
      <c r="C19" s="57">
        <v>66</v>
      </c>
      <c r="D19" s="69"/>
      <c r="E19" s="69"/>
      <c r="F19" s="44" t="s">
        <v>39</v>
      </c>
      <c r="G19" s="63">
        <v>0</v>
      </c>
      <c r="H19" s="142">
        <v>100</v>
      </c>
      <c r="I19" s="63"/>
      <c r="J19" s="47" t="e">
        <f>I19/G19*100</f>
        <v>#DIV/0!</v>
      </c>
      <c r="K19" s="47">
        <f>I19/H18*100</f>
        <v>0</v>
      </c>
    </row>
    <row r="20" spans="2:11">
      <c r="B20" s="55"/>
      <c r="C20" s="55">
        <v>6631</v>
      </c>
      <c r="D20" s="56"/>
      <c r="E20" s="56"/>
      <c r="F20" s="54" t="s">
        <v>40</v>
      </c>
      <c r="G20" s="64">
        <v>0</v>
      </c>
      <c r="H20" s="65">
        <v>100</v>
      </c>
      <c r="I20" s="64"/>
      <c r="J20" s="47"/>
      <c r="K20" s="46">
        <f t="shared" si="0"/>
        <v>0</v>
      </c>
    </row>
    <row r="21" spans="2:11" ht="26.4">
      <c r="B21" s="55"/>
      <c r="C21" s="57">
        <v>67</v>
      </c>
      <c r="D21" s="56"/>
      <c r="E21" s="56"/>
      <c r="F21" s="54" t="s">
        <v>41</v>
      </c>
      <c r="G21" s="63">
        <f>G22</f>
        <v>15640.96</v>
      </c>
      <c r="H21" s="114">
        <v>68040</v>
      </c>
      <c r="I21" s="63">
        <v>22786.38</v>
      </c>
      <c r="J21" s="47">
        <f>I21/G21*100</f>
        <v>145.68402451000452</v>
      </c>
      <c r="K21" s="47"/>
    </row>
    <row r="22" spans="2:11" ht="26.4">
      <c r="B22" s="55"/>
      <c r="C22" s="55">
        <v>6711</v>
      </c>
      <c r="D22" s="56"/>
      <c r="E22" s="56"/>
      <c r="F22" s="54" t="s">
        <v>42</v>
      </c>
      <c r="G22" s="64">
        <v>15640.96</v>
      </c>
      <c r="H22" s="65">
        <v>51240</v>
      </c>
      <c r="I22" s="64">
        <v>19686.84</v>
      </c>
      <c r="J22" s="47"/>
      <c r="K22" s="47"/>
    </row>
    <row r="23" spans="2:11" ht="26.4">
      <c r="B23" s="55"/>
      <c r="C23" s="55">
        <v>6712</v>
      </c>
      <c r="D23" s="56"/>
      <c r="E23" s="103" t="s">
        <v>43</v>
      </c>
      <c r="F23" s="54" t="s">
        <v>44</v>
      </c>
      <c r="G23" s="64">
        <v>0</v>
      </c>
      <c r="H23" s="65">
        <v>16800</v>
      </c>
      <c r="I23" s="64">
        <v>3099.54</v>
      </c>
      <c r="J23" s="47"/>
      <c r="K23" s="47"/>
    </row>
    <row r="24" spans="2:11">
      <c r="B24" s="55"/>
      <c r="C24" s="55"/>
      <c r="D24" s="56"/>
      <c r="E24" s="56"/>
      <c r="F24" s="54"/>
      <c r="G24" s="64"/>
      <c r="H24" s="65"/>
      <c r="I24" s="64"/>
      <c r="J24" s="47"/>
      <c r="K24" s="60"/>
    </row>
    <row r="25" spans="2:11" s="68" customFormat="1">
      <c r="B25" s="57">
        <v>7</v>
      </c>
      <c r="C25" s="57"/>
      <c r="D25" s="69"/>
      <c r="E25" s="69"/>
      <c r="F25" s="44" t="s">
        <v>45</v>
      </c>
      <c r="G25" s="63">
        <v>0</v>
      </c>
      <c r="H25" s="62">
        <v>0</v>
      </c>
      <c r="I25" s="63"/>
      <c r="J25" s="47"/>
      <c r="K25" s="60"/>
    </row>
    <row r="26" spans="2:11">
      <c r="B26" s="55"/>
      <c r="C26" s="57">
        <v>72</v>
      </c>
      <c r="D26" s="56"/>
      <c r="E26" s="56"/>
      <c r="F26" s="104" t="s">
        <v>46</v>
      </c>
      <c r="G26" s="64">
        <v>0</v>
      </c>
      <c r="H26" s="65">
        <v>0</v>
      </c>
      <c r="I26" s="64"/>
      <c r="J26" s="47"/>
      <c r="K26" s="60"/>
    </row>
    <row r="27" spans="2:11">
      <c r="B27" s="55"/>
      <c r="C27" s="55"/>
      <c r="D27" s="55"/>
      <c r="E27" s="55"/>
      <c r="F27" s="54"/>
      <c r="G27" s="64"/>
      <c r="H27" s="53"/>
      <c r="I27" s="64"/>
      <c r="J27" s="47"/>
      <c r="K27" s="60"/>
    </row>
    <row r="28" spans="2:11">
      <c r="B28" s="57">
        <v>9</v>
      </c>
      <c r="C28" s="55"/>
      <c r="D28" s="55"/>
      <c r="E28" s="55"/>
      <c r="F28" s="54"/>
      <c r="G28" s="64"/>
      <c r="H28" s="53"/>
      <c r="I28" s="64"/>
      <c r="J28" s="47"/>
      <c r="K28" s="60"/>
    </row>
    <row r="29" spans="2:11">
      <c r="B29" s="57"/>
      <c r="C29" s="57">
        <v>92</v>
      </c>
      <c r="D29" s="55"/>
      <c r="E29" s="55"/>
      <c r="F29" s="105" t="s">
        <v>47</v>
      </c>
      <c r="G29" s="63">
        <v>151.66</v>
      </c>
      <c r="H29" s="45">
        <v>1696</v>
      </c>
      <c r="I29" s="63">
        <v>1695.62</v>
      </c>
      <c r="J29" s="47"/>
      <c r="K29" s="60"/>
    </row>
    <row r="30" spans="2:11">
      <c r="B30" s="55"/>
      <c r="C30" s="55">
        <v>922</v>
      </c>
      <c r="D30" s="55"/>
      <c r="E30" s="55"/>
      <c r="F30" s="104" t="s">
        <v>48</v>
      </c>
      <c r="G30" s="64"/>
      <c r="H30" s="49"/>
      <c r="I30" s="64"/>
      <c r="J30" s="47"/>
      <c r="K30" s="60"/>
    </row>
    <row r="31" spans="2:11">
      <c r="B31" s="55"/>
      <c r="C31" s="55">
        <v>9221</v>
      </c>
      <c r="D31" s="55"/>
      <c r="E31" s="55"/>
      <c r="F31" s="104" t="s">
        <v>49</v>
      </c>
      <c r="G31" s="64">
        <v>151.66</v>
      </c>
      <c r="H31" s="49">
        <v>1696</v>
      </c>
      <c r="I31" s="64">
        <v>1695.62</v>
      </c>
      <c r="J31" s="47"/>
      <c r="K31" s="60"/>
    </row>
    <row r="32" spans="2:11">
      <c r="B32" s="55"/>
      <c r="C32" s="55"/>
      <c r="D32" s="55"/>
      <c r="E32" s="102" t="s">
        <v>50</v>
      </c>
      <c r="F32" s="54"/>
      <c r="G32" s="64"/>
      <c r="H32" s="53"/>
      <c r="I32" s="64"/>
      <c r="J32" s="46"/>
      <c r="K32" s="60"/>
    </row>
    <row r="33" spans="2:11" ht="15.75" customHeight="1">
      <c r="G33" s="68"/>
      <c r="H33" s="70"/>
      <c r="I33" s="68"/>
    </row>
    <row r="34" spans="2:11" ht="39.6">
      <c r="B34" s="170" t="s">
        <v>4</v>
      </c>
      <c r="C34" s="171"/>
      <c r="D34" s="171"/>
      <c r="E34" s="171"/>
      <c r="F34" s="172"/>
      <c r="G34" s="6" t="s">
        <v>248</v>
      </c>
      <c r="H34" s="143" t="s">
        <v>270</v>
      </c>
      <c r="I34" s="6" t="s">
        <v>249</v>
      </c>
      <c r="J34" s="6" t="s">
        <v>5</v>
      </c>
      <c r="K34" s="6" t="s">
        <v>6</v>
      </c>
    </row>
    <row r="35" spans="2:11" ht="12.75" customHeight="1">
      <c r="B35" s="170">
        <v>1</v>
      </c>
      <c r="C35" s="171"/>
      <c r="D35" s="171"/>
      <c r="E35" s="171"/>
      <c r="F35" s="172"/>
      <c r="G35" s="6">
        <v>2</v>
      </c>
      <c r="H35" s="6">
        <v>3</v>
      </c>
      <c r="I35" s="6">
        <v>4</v>
      </c>
      <c r="J35" s="6" t="s">
        <v>7</v>
      </c>
      <c r="K35" s="6" t="s">
        <v>8</v>
      </c>
    </row>
    <row r="36" spans="2:11">
      <c r="B36" s="44"/>
      <c r="C36" s="44"/>
      <c r="D36" s="44"/>
      <c r="E36" s="44"/>
      <c r="F36" s="71" t="s">
        <v>51</v>
      </c>
      <c r="G36" s="72">
        <f t="shared" ref="G36" si="1">G37+G84</f>
        <v>296441.04000000004</v>
      </c>
      <c r="H36" s="72">
        <f>H37+H84</f>
        <v>688307</v>
      </c>
      <c r="I36" s="72">
        <v>340911.48</v>
      </c>
      <c r="J36" s="47">
        <f>I36/G36*100</f>
        <v>115.00144514403267</v>
      </c>
      <c r="K36" s="47">
        <f>I36/H36*100</f>
        <v>49.528986338944684</v>
      </c>
    </row>
    <row r="37" spans="2:11">
      <c r="B37" s="44">
        <v>3</v>
      </c>
      <c r="C37" s="44"/>
      <c r="D37" s="44"/>
      <c r="E37" s="44"/>
      <c r="F37" s="44" t="s">
        <v>52</v>
      </c>
      <c r="G37" s="72">
        <f>G38+G45+G74+G78+G81</f>
        <v>296441.04000000004</v>
      </c>
      <c r="H37" s="72">
        <f>H38+H45+H74+H78+H81</f>
        <v>667807</v>
      </c>
      <c r="I37" s="72">
        <v>337811.94</v>
      </c>
      <c r="J37" s="47">
        <f t="shared" ref="J37:J45" si="2">I37/G37*100</f>
        <v>113.95586117225874</v>
      </c>
      <c r="K37" s="47">
        <f t="shared" ref="K37:K43" si="3">I37/H37*100</f>
        <v>50.585264904381056</v>
      </c>
    </row>
    <row r="38" spans="2:11" s="68" customFormat="1">
      <c r="B38" s="44"/>
      <c r="C38" s="44">
        <v>31</v>
      </c>
      <c r="D38" s="44"/>
      <c r="E38" s="44"/>
      <c r="F38" s="44" t="s">
        <v>53</v>
      </c>
      <c r="G38" s="63">
        <f>G39+G41+G42</f>
        <v>267537.38</v>
      </c>
      <c r="H38" s="62">
        <v>596592</v>
      </c>
      <c r="I38" s="63">
        <v>304865.96999999997</v>
      </c>
      <c r="J38" s="47">
        <f t="shared" si="2"/>
        <v>113.95266336240564</v>
      </c>
      <c r="K38" s="47">
        <f t="shared" si="3"/>
        <v>51.101250100571235</v>
      </c>
    </row>
    <row r="39" spans="2:11" s="118" customFormat="1">
      <c r="B39" s="115"/>
      <c r="C39" s="115">
        <v>311</v>
      </c>
      <c r="D39" s="115"/>
      <c r="E39" s="115"/>
      <c r="F39" s="115" t="s">
        <v>54</v>
      </c>
      <c r="G39" s="116">
        <v>221915.21</v>
      </c>
      <c r="H39" s="114">
        <v>501160</v>
      </c>
      <c r="I39" s="116">
        <v>252384.92</v>
      </c>
      <c r="J39" s="117">
        <f t="shared" si="2"/>
        <v>113.73033871810772</v>
      </c>
      <c r="K39" s="117">
        <f t="shared" si="3"/>
        <v>50.360148455583051</v>
      </c>
    </row>
    <row r="40" spans="2:11">
      <c r="B40" s="44"/>
      <c r="C40" s="54">
        <v>3111</v>
      </c>
      <c r="D40" s="54"/>
      <c r="E40" s="54"/>
      <c r="F40" s="54" t="s">
        <v>55</v>
      </c>
      <c r="G40" s="64">
        <v>221915.21</v>
      </c>
      <c r="H40" s="65">
        <v>496560</v>
      </c>
      <c r="I40" s="64">
        <v>252384.92</v>
      </c>
      <c r="J40" s="46">
        <f t="shared" si="2"/>
        <v>113.73033871810772</v>
      </c>
      <c r="K40" s="46">
        <f t="shared" si="3"/>
        <v>50.826671499919449</v>
      </c>
    </row>
    <row r="41" spans="2:11" s="118" customFormat="1">
      <c r="B41" s="115"/>
      <c r="C41" s="115">
        <v>312</v>
      </c>
      <c r="D41" s="115"/>
      <c r="E41" s="115"/>
      <c r="F41" s="115" t="s">
        <v>56</v>
      </c>
      <c r="G41" s="116">
        <v>9006.25</v>
      </c>
      <c r="H41" s="114">
        <v>18100</v>
      </c>
      <c r="I41" s="116">
        <v>10837.63</v>
      </c>
      <c r="J41" s="117">
        <f t="shared" si="2"/>
        <v>120.33454545454545</v>
      </c>
      <c r="K41" s="117">
        <f t="shared" si="3"/>
        <v>59.876408839779003</v>
      </c>
    </row>
    <row r="42" spans="2:11" s="118" customFormat="1">
      <c r="B42" s="115"/>
      <c r="C42" s="115">
        <v>313</v>
      </c>
      <c r="D42" s="115"/>
      <c r="E42" s="115"/>
      <c r="F42" s="115" t="s">
        <v>57</v>
      </c>
      <c r="G42" s="116">
        <v>36615.919999999998</v>
      </c>
      <c r="H42" s="114">
        <v>81932</v>
      </c>
      <c r="I42" s="116">
        <v>41643.42</v>
      </c>
      <c r="J42" s="117">
        <f t="shared" si="2"/>
        <v>113.73036646354919</v>
      </c>
      <c r="K42" s="117">
        <f t="shared" si="3"/>
        <v>50.826807596543475</v>
      </c>
    </row>
    <row r="43" spans="2:11">
      <c r="B43" s="44"/>
      <c r="C43" s="54">
        <v>3132</v>
      </c>
      <c r="D43" s="54"/>
      <c r="E43" s="54"/>
      <c r="F43" s="54" t="s">
        <v>58</v>
      </c>
      <c r="G43" s="64">
        <v>36615.919999999998</v>
      </c>
      <c r="H43" s="65">
        <v>81932</v>
      </c>
      <c r="I43" s="64">
        <v>41642.42</v>
      </c>
      <c r="J43" s="46">
        <f t="shared" si="2"/>
        <v>113.72763541104524</v>
      </c>
      <c r="K43" s="119">
        <f t="shared" si="3"/>
        <v>50.825587072206211</v>
      </c>
    </row>
    <row r="44" spans="2:11" ht="26.4">
      <c r="B44" s="44"/>
      <c r="C44" s="54">
        <v>3133</v>
      </c>
      <c r="D44" s="54"/>
      <c r="E44" s="54"/>
      <c r="F44" s="54" t="s">
        <v>59</v>
      </c>
      <c r="G44" s="64"/>
      <c r="H44" s="65">
        <v>0</v>
      </c>
      <c r="I44" s="64"/>
      <c r="J44" s="46" t="e">
        <f t="shared" si="2"/>
        <v>#DIV/0!</v>
      </c>
      <c r="K44" s="60"/>
    </row>
    <row r="45" spans="2:11" s="68" customFormat="1">
      <c r="B45" s="57"/>
      <c r="C45" s="57">
        <v>32</v>
      </c>
      <c r="D45" s="57"/>
      <c r="E45" s="57"/>
      <c r="F45" s="106" t="s">
        <v>60</v>
      </c>
      <c r="G45" s="62">
        <f>G46+G51+G57+G67</f>
        <v>28491.14</v>
      </c>
      <c r="H45" s="62">
        <f>H46+H51+H57+H67</f>
        <v>64706</v>
      </c>
      <c r="I45" s="62">
        <v>32483.4</v>
      </c>
      <c r="J45" s="47">
        <f t="shared" si="2"/>
        <v>114.01228592467693</v>
      </c>
      <c r="K45" s="47">
        <f>I45/H45*100</f>
        <v>50.201526906314719</v>
      </c>
    </row>
    <row r="46" spans="2:11" s="68" customFormat="1">
      <c r="B46" s="57"/>
      <c r="C46" s="57">
        <v>321</v>
      </c>
      <c r="D46" s="57"/>
      <c r="E46" s="57"/>
      <c r="F46" s="106" t="s">
        <v>61</v>
      </c>
      <c r="G46" s="63">
        <f>G47+G48+G49+G50</f>
        <v>13045.61</v>
      </c>
      <c r="H46" s="62">
        <v>24038</v>
      </c>
      <c r="I46" s="63">
        <v>13998.08</v>
      </c>
      <c r="J46" s="47">
        <f t="shared" ref="J46:J93" si="4">I46/G46*100</f>
        <v>107.30107676068808</v>
      </c>
      <c r="K46" s="47">
        <f t="shared" ref="K46:K91" si="5">I46/H46*100</f>
        <v>58.233130876112824</v>
      </c>
    </row>
    <row r="47" spans="2:11">
      <c r="B47" s="55"/>
      <c r="C47" s="55">
        <v>3211</v>
      </c>
      <c r="D47" s="55"/>
      <c r="E47" s="55"/>
      <c r="F47" s="102" t="s">
        <v>62</v>
      </c>
      <c r="G47" s="64">
        <v>693.12</v>
      </c>
      <c r="H47" s="65">
        <v>0</v>
      </c>
      <c r="I47" s="64">
        <v>1053.3</v>
      </c>
      <c r="J47" s="47">
        <f t="shared" si="4"/>
        <v>151.96502770083103</v>
      </c>
      <c r="K47" s="47"/>
    </row>
    <row r="48" spans="2:11">
      <c r="B48" s="55"/>
      <c r="C48" s="55">
        <v>3212</v>
      </c>
      <c r="D48" s="55"/>
      <c r="E48" s="55"/>
      <c r="F48" s="102" t="s">
        <v>63</v>
      </c>
      <c r="G48" s="64">
        <v>12177.49</v>
      </c>
      <c r="H48" s="65">
        <v>0</v>
      </c>
      <c r="I48" s="64">
        <v>12829.78</v>
      </c>
      <c r="J48" s="47">
        <f t="shared" si="4"/>
        <v>105.35652256745848</v>
      </c>
      <c r="K48" s="47"/>
    </row>
    <row r="49" spans="2:11">
      <c r="B49" s="55"/>
      <c r="C49" s="55">
        <v>3213</v>
      </c>
      <c r="D49" s="55"/>
      <c r="E49" s="55"/>
      <c r="F49" s="102" t="s">
        <v>64</v>
      </c>
      <c r="G49" s="64"/>
      <c r="H49" s="65">
        <v>0</v>
      </c>
      <c r="I49" s="64"/>
      <c r="J49" s="47" t="e">
        <f t="shared" si="4"/>
        <v>#DIV/0!</v>
      </c>
      <c r="K49" s="47"/>
    </row>
    <row r="50" spans="2:11">
      <c r="B50" s="55"/>
      <c r="C50" s="55">
        <v>3214</v>
      </c>
      <c r="D50" s="55"/>
      <c r="E50" s="55"/>
      <c r="F50" s="102" t="s">
        <v>65</v>
      </c>
      <c r="G50" s="64">
        <v>175</v>
      </c>
      <c r="H50" s="65"/>
      <c r="I50" s="64">
        <v>115</v>
      </c>
      <c r="J50" s="47"/>
      <c r="K50" s="47"/>
    </row>
    <row r="51" spans="2:11" s="68" customFormat="1">
      <c r="B51" s="57"/>
      <c r="C51" s="57">
        <v>322</v>
      </c>
      <c r="D51" s="57"/>
      <c r="E51" s="57"/>
      <c r="F51" s="106" t="s">
        <v>66</v>
      </c>
      <c r="G51" s="62">
        <f t="shared" ref="G51" si="6">G52+G53+G54+G55+G56</f>
        <v>11433.31</v>
      </c>
      <c r="H51" s="62">
        <v>21500</v>
      </c>
      <c r="I51" s="62">
        <v>13940.6</v>
      </c>
      <c r="J51" s="47">
        <f t="shared" si="4"/>
        <v>121.92969490025199</v>
      </c>
      <c r="K51" s="47">
        <f t="shared" si="5"/>
        <v>64.84</v>
      </c>
    </row>
    <row r="52" spans="2:11">
      <c r="B52" s="55"/>
      <c r="C52" s="55">
        <v>3221</v>
      </c>
      <c r="D52" s="55"/>
      <c r="E52" s="55"/>
      <c r="F52" s="102" t="s">
        <v>67</v>
      </c>
      <c r="G52" s="64">
        <v>413.7</v>
      </c>
      <c r="H52" s="65">
        <v>0</v>
      </c>
      <c r="I52" s="64">
        <v>464.38</v>
      </c>
      <c r="J52" s="47">
        <f t="shared" si="4"/>
        <v>112.25042301184433</v>
      </c>
      <c r="K52" s="47"/>
    </row>
    <row r="53" spans="2:11">
      <c r="B53" s="55"/>
      <c r="C53" s="55">
        <v>3222</v>
      </c>
      <c r="D53" s="55"/>
      <c r="E53" s="55"/>
      <c r="F53" s="102" t="s">
        <v>68</v>
      </c>
      <c r="G53" s="64">
        <v>8723.4699999999993</v>
      </c>
      <c r="H53" s="65">
        <v>0</v>
      </c>
      <c r="I53" s="64">
        <v>9191.6299999999992</v>
      </c>
      <c r="J53" s="47">
        <f t="shared" si="4"/>
        <v>105.36667174874219</v>
      </c>
      <c r="K53" s="47"/>
    </row>
    <row r="54" spans="2:11">
      <c r="B54" s="55"/>
      <c r="C54" s="55">
        <v>3223</v>
      </c>
      <c r="D54" s="55"/>
      <c r="E54" s="55"/>
      <c r="F54" s="102" t="s">
        <v>69</v>
      </c>
      <c r="G54" s="64">
        <v>2296.14</v>
      </c>
      <c r="H54" s="65">
        <v>0</v>
      </c>
      <c r="I54" s="64">
        <v>3422.74</v>
      </c>
      <c r="J54" s="47">
        <f t="shared" si="4"/>
        <v>149.06495248547563</v>
      </c>
      <c r="K54" s="47"/>
    </row>
    <row r="55" spans="2:11">
      <c r="B55" s="55"/>
      <c r="C55" s="55">
        <v>3224</v>
      </c>
      <c r="D55" s="55"/>
      <c r="E55" s="55"/>
      <c r="F55" s="104" t="s">
        <v>70</v>
      </c>
      <c r="G55" s="64"/>
      <c r="H55" s="65">
        <v>0</v>
      </c>
      <c r="I55" s="64">
        <v>861.85</v>
      </c>
      <c r="J55" s="47" t="e">
        <f t="shared" si="4"/>
        <v>#DIV/0!</v>
      </c>
      <c r="K55" s="47"/>
    </row>
    <row r="56" spans="2:11">
      <c r="B56" s="55"/>
      <c r="C56" s="55">
        <v>3225</v>
      </c>
      <c r="D56" s="55"/>
      <c r="E56" s="55"/>
      <c r="F56" s="102" t="s">
        <v>71</v>
      </c>
      <c r="G56" s="64"/>
      <c r="H56" s="65">
        <v>0</v>
      </c>
      <c r="I56" s="64"/>
      <c r="J56" s="47" t="e">
        <f t="shared" si="4"/>
        <v>#DIV/0!</v>
      </c>
      <c r="K56" s="47"/>
    </row>
    <row r="57" spans="2:11" s="68" customFormat="1">
      <c r="B57" s="57"/>
      <c r="C57" s="57">
        <v>323</v>
      </c>
      <c r="D57" s="57"/>
      <c r="E57" s="57"/>
      <c r="F57" s="106" t="s">
        <v>72</v>
      </c>
      <c r="G57" s="62">
        <f t="shared" ref="G57" si="7">G58+G59+G60+G61+G62+G63+G64+G65+G66</f>
        <v>2794.13</v>
      </c>
      <c r="H57" s="62">
        <v>15302</v>
      </c>
      <c r="I57" s="62">
        <v>2650.79</v>
      </c>
      <c r="J57" s="47">
        <f t="shared" si="4"/>
        <v>94.869959522284205</v>
      </c>
      <c r="K57" s="47">
        <f t="shared" si="5"/>
        <v>17.323160371193307</v>
      </c>
    </row>
    <row r="58" spans="2:11">
      <c r="B58" s="55"/>
      <c r="C58" s="55">
        <v>3231</v>
      </c>
      <c r="D58" s="55"/>
      <c r="E58" s="55"/>
      <c r="F58" s="102" t="s">
        <v>73</v>
      </c>
      <c r="G58" s="64">
        <v>178.24</v>
      </c>
      <c r="H58" s="65">
        <v>0</v>
      </c>
      <c r="I58" s="64">
        <v>197.65</v>
      </c>
      <c r="J58" s="47">
        <f t="shared" si="4"/>
        <v>110.88981149012567</v>
      </c>
      <c r="K58" s="47"/>
    </row>
    <row r="59" spans="2:11">
      <c r="B59" s="55"/>
      <c r="C59" s="55">
        <v>3232</v>
      </c>
      <c r="D59" s="55"/>
      <c r="E59" s="55"/>
      <c r="F59" s="102" t="s">
        <v>74</v>
      </c>
      <c r="G59" s="64">
        <v>895.38</v>
      </c>
      <c r="H59" s="65">
        <v>0</v>
      </c>
      <c r="I59" s="64">
        <v>592.5</v>
      </c>
      <c r="J59" s="47">
        <f t="shared" si="4"/>
        <v>66.173021510420156</v>
      </c>
      <c r="K59" s="47"/>
    </row>
    <row r="60" spans="2:11">
      <c r="B60" s="55"/>
      <c r="C60" s="55">
        <v>3233</v>
      </c>
      <c r="D60" s="55"/>
      <c r="E60" s="55"/>
      <c r="F60" s="102" t="s">
        <v>75</v>
      </c>
      <c r="G60" s="64"/>
      <c r="H60" s="65">
        <v>0</v>
      </c>
      <c r="I60" s="64">
        <v>0</v>
      </c>
      <c r="J60" s="47" t="e">
        <f t="shared" si="4"/>
        <v>#DIV/0!</v>
      </c>
      <c r="K60" s="47"/>
    </row>
    <row r="61" spans="2:11">
      <c r="B61" s="55"/>
      <c r="C61" s="55">
        <v>3234</v>
      </c>
      <c r="D61" s="55"/>
      <c r="E61" s="55"/>
      <c r="F61" s="102" t="s">
        <v>76</v>
      </c>
      <c r="G61" s="64">
        <v>749.92</v>
      </c>
      <c r="H61" s="65">
        <v>0</v>
      </c>
      <c r="I61" s="64">
        <v>858.8</v>
      </c>
      <c r="J61" s="47">
        <f t="shared" si="4"/>
        <v>114.5188820140815</v>
      </c>
      <c r="K61" s="47"/>
    </row>
    <row r="62" spans="2:11">
      <c r="B62" s="55"/>
      <c r="C62" s="55">
        <v>3235</v>
      </c>
      <c r="D62" s="55"/>
      <c r="E62" s="55"/>
      <c r="F62" s="102" t="s">
        <v>77</v>
      </c>
      <c r="G62" s="64"/>
      <c r="H62" s="65">
        <v>0</v>
      </c>
      <c r="I62" s="64">
        <v>0</v>
      </c>
      <c r="J62" s="47" t="e">
        <f t="shared" si="4"/>
        <v>#DIV/0!</v>
      </c>
      <c r="K62" s="47"/>
    </row>
    <row r="63" spans="2:11">
      <c r="B63" s="55"/>
      <c r="C63" s="55">
        <v>3236</v>
      </c>
      <c r="D63" s="55"/>
      <c r="E63" s="55"/>
      <c r="F63" s="102" t="s">
        <v>78</v>
      </c>
      <c r="G63" s="64">
        <v>45.62</v>
      </c>
      <c r="H63" s="65">
        <v>0</v>
      </c>
      <c r="I63" s="64">
        <v>0</v>
      </c>
      <c r="J63" s="47">
        <f t="shared" si="4"/>
        <v>0</v>
      </c>
      <c r="K63" s="47"/>
    </row>
    <row r="64" spans="2:11">
      <c r="B64" s="55"/>
      <c r="C64" s="55">
        <v>3237</v>
      </c>
      <c r="D64" s="55"/>
      <c r="E64" s="55"/>
      <c r="F64" s="102" t="s">
        <v>79</v>
      </c>
      <c r="G64" s="64"/>
      <c r="H64" s="65">
        <v>0</v>
      </c>
      <c r="I64" s="64">
        <v>0</v>
      </c>
      <c r="J64" s="47" t="e">
        <f t="shared" si="4"/>
        <v>#DIV/0!</v>
      </c>
      <c r="K64" s="47"/>
    </row>
    <row r="65" spans="2:11">
      <c r="B65" s="55"/>
      <c r="C65" s="55">
        <v>3238</v>
      </c>
      <c r="D65" s="55"/>
      <c r="E65" s="55"/>
      <c r="F65" s="102" t="s">
        <v>80</v>
      </c>
      <c r="G65" s="64">
        <v>924.97</v>
      </c>
      <c r="H65" s="65">
        <v>0</v>
      </c>
      <c r="I65" s="64">
        <v>1001.84</v>
      </c>
      <c r="J65" s="47">
        <f t="shared" si="4"/>
        <v>108.31053980129086</v>
      </c>
      <c r="K65" s="47"/>
    </row>
    <row r="66" spans="2:11">
      <c r="B66" s="55"/>
      <c r="C66" s="55">
        <v>3239</v>
      </c>
      <c r="D66" s="55"/>
      <c r="E66" s="55"/>
      <c r="F66" s="102" t="s">
        <v>81</v>
      </c>
      <c r="G66" s="64"/>
      <c r="H66" s="65">
        <v>0</v>
      </c>
      <c r="I66" s="64">
        <v>0</v>
      </c>
      <c r="J66" s="47" t="e">
        <f t="shared" si="4"/>
        <v>#DIV/0!</v>
      </c>
      <c r="K66" s="47"/>
    </row>
    <row r="67" spans="2:11" s="68" customFormat="1">
      <c r="B67" s="57"/>
      <c r="C67" s="57">
        <v>329</v>
      </c>
      <c r="D67" s="57"/>
      <c r="E67" s="57"/>
      <c r="F67" s="106" t="s">
        <v>82</v>
      </c>
      <c r="G67" s="62">
        <f t="shared" ref="G67" si="8">G68+G69+G70+G71+G72+G73</f>
        <v>1218.0899999999999</v>
      </c>
      <c r="H67" s="62">
        <v>3866</v>
      </c>
      <c r="I67" s="62">
        <v>1893.93</v>
      </c>
      <c r="J67" s="47">
        <f t="shared" si="4"/>
        <v>155.48358495677661</v>
      </c>
      <c r="K67" s="47">
        <f t="shared" si="5"/>
        <v>48.989394723228145</v>
      </c>
    </row>
    <row r="68" spans="2:11">
      <c r="B68" s="55"/>
      <c r="C68" s="55">
        <v>3292</v>
      </c>
      <c r="D68" s="55"/>
      <c r="E68" s="55"/>
      <c r="F68" s="102" t="s">
        <v>83</v>
      </c>
      <c r="G68" s="64"/>
      <c r="H68" s="65">
        <v>0</v>
      </c>
      <c r="I68" s="64">
        <v>0</v>
      </c>
      <c r="J68" s="47" t="e">
        <f t="shared" si="4"/>
        <v>#DIV/0!</v>
      </c>
      <c r="K68" s="47"/>
    </row>
    <row r="69" spans="2:11">
      <c r="B69" s="55"/>
      <c r="C69" s="55">
        <v>3293</v>
      </c>
      <c r="D69" s="55"/>
      <c r="E69" s="55"/>
      <c r="F69" s="102" t="s">
        <v>84</v>
      </c>
      <c r="G69" s="64"/>
      <c r="H69" s="65">
        <v>0</v>
      </c>
      <c r="I69" s="64">
        <v>0</v>
      </c>
      <c r="J69" s="47" t="e">
        <f t="shared" si="4"/>
        <v>#DIV/0!</v>
      </c>
      <c r="K69" s="47"/>
    </row>
    <row r="70" spans="2:11">
      <c r="B70" s="55"/>
      <c r="C70" s="55">
        <v>3294</v>
      </c>
      <c r="D70" s="55"/>
      <c r="E70" s="55"/>
      <c r="F70" s="102" t="s">
        <v>85</v>
      </c>
      <c r="G70" s="64">
        <v>108.09</v>
      </c>
      <c r="H70" s="65">
        <v>0</v>
      </c>
      <c r="I70" s="64">
        <v>125</v>
      </c>
      <c r="J70" s="47">
        <f t="shared" si="4"/>
        <v>115.64437043204737</v>
      </c>
      <c r="K70" s="47"/>
    </row>
    <row r="71" spans="2:11">
      <c r="B71" s="55"/>
      <c r="C71" s="55">
        <v>3295</v>
      </c>
      <c r="D71" s="55"/>
      <c r="E71" s="55"/>
      <c r="F71" s="102" t="s">
        <v>86</v>
      </c>
      <c r="G71" s="64">
        <v>980</v>
      </c>
      <c r="H71" s="65">
        <v>0</v>
      </c>
      <c r="I71" s="64">
        <v>1291.18</v>
      </c>
      <c r="J71" s="47">
        <f t="shared" si="4"/>
        <v>131.75306122448978</v>
      </c>
      <c r="K71" s="47"/>
    </row>
    <row r="72" spans="2:11">
      <c r="B72" s="55"/>
      <c r="C72" s="55">
        <v>3296</v>
      </c>
      <c r="D72" s="55"/>
      <c r="E72" s="55"/>
      <c r="F72" s="102" t="s">
        <v>87</v>
      </c>
      <c r="G72" s="64"/>
      <c r="H72" s="65">
        <v>0</v>
      </c>
      <c r="I72" s="64">
        <v>0</v>
      </c>
      <c r="J72" s="47" t="e">
        <f t="shared" si="4"/>
        <v>#DIV/0!</v>
      </c>
      <c r="K72" s="47"/>
    </row>
    <row r="73" spans="2:11">
      <c r="B73" s="55"/>
      <c r="C73" s="55">
        <v>3299</v>
      </c>
      <c r="D73" s="55"/>
      <c r="E73" s="55"/>
      <c r="F73" s="102" t="s">
        <v>82</v>
      </c>
      <c r="G73" s="64">
        <v>130</v>
      </c>
      <c r="H73" s="65">
        <v>0</v>
      </c>
      <c r="I73" s="64">
        <v>477.75</v>
      </c>
      <c r="J73" s="47">
        <f t="shared" si="4"/>
        <v>367.5</v>
      </c>
      <c r="K73" s="47"/>
    </row>
    <row r="74" spans="2:11" s="68" customFormat="1">
      <c r="B74" s="57"/>
      <c r="C74" s="57">
        <v>34</v>
      </c>
      <c r="D74" s="57"/>
      <c r="E74" s="57"/>
      <c r="F74" s="106" t="s">
        <v>88</v>
      </c>
      <c r="G74" s="63">
        <f>G76</f>
        <v>264.02</v>
      </c>
      <c r="H74" s="62">
        <v>660</v>
      </c>
      <c r="I74" s="63">
        <v>309.57</v>
      </c>
      <c r="J74" s="47">
        <f t="shared" si="4"/>
        <v>117.25248087266115</v>
      </c>
      <c r="K74" s="47">
        <f t="shared" si="5"/>
        <v>46.904545454545456</v>
      </c>
    </row>
    <row r="75" spans="2:11">
      <c r="B75" s="55"/>
      <c r="C75" s="55">
        <v>343</v>
      </c>
      <c r="D75" s="55"/>
      <c r="E75" s="55"/>
      <c r="F75" s="104" t="s">
        <v>89</v>
      </c>
      <c r="G75" s="64"/>
      <c r="H75" s="65">
        <v>560</v>
      </c>
      <c r="I75" s="64">
        <v>309.57</v>
      </c>
      <c r="J75" s="47" t="e">
        <f t="shared" si="4"/>
        <v>#DIV/0!</v>
      </c>
      <c r="K75" s="47">
        <f t="shared" si="5"/>
        <v>55.280357142857142</v>
      </c>
    </row>
    <row r="76" spans="2:11">
      <c r="B76" s="55"/>
      <c r="C76" s="73">
        <v>3431</v>
      </c>
      <c r="D76" s="55"/>
      <c r="E76" s="55"/>
      <c r="F76" s="104" t="s">
        <v>90</v>
      </c>
      <c r="G76" s="64">
        <v>264.02</v>
      </c>
      <c r="H76" s="65">
        <v>0</v>
      </c>
      <c r="I76" s="64">
        <v>309.57</v>
      </c>
      <c r="J76" s="47">
        <f t="shared" si="4"/>
        <v>117.25248087266115</v>
      </c>
      <c r="K76" s="47"/>
    </row>
    <row r="77" spans="2:11">
      <c r="B77" s="55"/>
      <c r="C77" s="55">
        <v>3433</v>
      </c>
      <c r="D77" s="56"/>
      <c r="E77" s="56"/>
      <c r="F77" s="102" t="s">
        <v>91</v>
      </c>
      <c r="G77" s="64"/>
      <c r="H77" s="65">
        <v>0</v>
      </c>
      <c r="I77" s="64"/>
      <c r="J77" s="47" t="e">
        <f t="shared" si="4"/>
        <v>#DIV/0!</v>
      </c>
      <c r="K77" s="47"/>
    </row>
    <row r="78" spans="2:11" s="68" customFormat="1" ht="26.4">
      <c r="B78" s="57"/>
      <c r="C78" s="57">
        <v>37</v>
      </c>
      <c r="D78" s="69"/>
      <c r="E78" s="69"/>
      <c r="F78" s="105" t="s">
        <v>92</v>
      </c>
      <c r="G78" s="62">
        <f t="shared" ref="G78:H78" si="9">G79</f>
        <v>0</v>
      </c>
      <c r="H78" s="62">
        <f t="shared" si="9"/>
        <v>5700</v>
      </c>
      <c r="I78" s="62"/>
      <c r="J78" s="47" t="e">
        <f t="shared" si="4"/>
        <v>#DIV/0!</v>
      </c>
      <c r="K78" s="47">
        <f t="shared" si="5"/>
        <v>0</v>
      </c>
    </row>
    <row r="79" spans="2:11" ht="26.4">
      <c r="B79" s="55"/>
      <c r="C79" s="55">
        <v>372</v>
      </c>
      <c r="D79" s="56"/>
      <c r="E79" s="56"/>
      <c r="F79" s="104" t="s">
        <v>93</v>
      </c>
      <c r="G79" s="65"/>
      <c r="H79" s="65">
        <v>5700</v>
      </c>
      <c r="I79" s="65"/>
      <c r="J79" s="47" t="e">
        <f t="shared" si="4"/>
        <v>#DIV/0!</v>
      </c>
      <c r="K79" s="47">
        <f t="shared" si="5"/>
        <v>0</v>
      </c>
    </row>
    <row r="80" spans="2:11">
      <c r="B80" s="55"/>
      <c r="C80" s="55">
        <v>3722</v>
      </c>
      <c r="D80" s="56"/>
      <c r="E80" s="56"/>
      <c r="F80" s="102" t="s">
        <v>94</v>
      </c>
      <c r="G80" s="64"/>
      <c r="H80" s="65">
        <v>0</v>
      </c>
      <c r="I80" s="64"/>
      <c r="J80" s="47" t="e">
        <f t="shared" si="4"/>
        <v>#DIV/0!</v>
      </c>
      <c r="K80" s="47"/>
    </row>
    <row r="81" spans="2:11" s="68" customFormat="1">
      <c r="B81" s="57"/>
      <c r="C81" s="57">
        <v>38</v>
      </c>
      <c r="D81" s="69"/>
      <c r="E81" s="69"/>
      <c r="F81" s="106" t="s">
        <v>95</v>
      </c>
      <c r="G81" s="63">
        <f>G82</f>
        <v>148.5</v>
      </c>
      <c r="H81" s="62">
        <v>149</v>
      </c>
      <c r="I81" s="63">
        <v>153</v>
      </c>
      <c r="J81" s="47"/>
      <c r="K81" s="47">
        <f t="shared" si="5"/>
        <v>102.68456375838926</v>
      </c>
    </row>
    <row r="82" spans="2:11">
      <c r="B82" s="55"/>
      <c r="C82" s="55">
        <v>381</v>
      </c>
      <c r="D82" s="56"/>
      <c r="E82" s="56"/>
      <c r="F82" s="102" t="s">
        <v>40</v>
      </c>
      <c r="G82" s="64">
        <v>148.5</v>
      </c>
      <c r="H82" s="65">
        <v>149</v>
      </c>
      <c r="I82" s="64">
        <v>153</v>
      </c>
      <c r="J82" s="47"/>
      <c r="K82" s="47">
        <f t="shared" si="5"/>
        <v>102.68456375838926</v>
      </c>
    </row>
    <row r="83" spans="2:11">
      <c r="B83" s="55"/>
      <c r="C83" s="55">
        <v>3812</v>
      </c>
      <c r="D83" s="56"/>
      <c r="E83" s="56"/>
      <c r="F83" s="102" t="s">
        <v>255</v>
      </c>
      <c r="G83" s="64">
        <v>148.5</v>
      </c>
      <c r="H83" s="65">
        <v>149</v>
      </c>
      <c r="I83" s="64">
        <v>153</v>
      </c>
      <c r="J83" s="47"/>
      <c r="K83" s="47">
        <f t="shared" si="5"/>
        <v>102.68456375838926</v>
      </c>
    </row>
    <row r="84" spans="2:11">
      <c r="B84" s="57">
        <v>4</v>
      </c>
      <c r="C84" s="57"/>
      <c r="D84" s="57"/>
      <c r="E84" s="57"/>
      <c r="F84" s="58" t="s">
        <v>96</v>
      </c>
      <c r="G84" s="72">
        <f>G85+G92</f>
        <v>0</v>
      </c>
      <c r="H84" s="72">
        <v>20500</v>
      </c>
      <c r="I84" s="72">
        <v>3099.54</v>
      </c>
      <c r="J84" s="47" t="e">
        <f t="shared" si="4"/>
        <v>#DIV/0!</v>
      </c>
      <c r="K84" s="47">
        <f t="shared" si="5"/>
        <v>15.11970731707317</v>
      </c>
    </row>
    <row r="85" spans="2:11" s="68" customFormat="1" ht="26.4">
      <c r="B85" s="44"/>
      <c r="C85" s="44">
        <v>42</v>
      </c>
      <c r="D85" s="44"/>
      <c r="E85" s="44"/>
      <c r="F85" s="58" t="s">
        <v>97</v>
      </c>
      <c r="G85" s="63">
        <v>0</v>
      </c>
      <c r="H85" s="62">
        <v>3700</v>
      </c>
      <c r="I85" s="63">
        <v>3099.54</v>
      </c>
      <c r="J85" s="47" t="e">
        <f t="shared" si="4"/>
        <v>#DIV/0!</v>
      </c>
      <c r="K85" s="47">
        <f t="shared" si="5"/>
        <v>83.771351351351356</v>
      </c>
    </row>
    <row r="86" spans="2:11">
      <c r="B86" s="54"/>
      <c r="C86" s="54">
        <v>422</v>
      </c>
      <c r="D86" s="54"/>
      <c r="E86" s="54"/>
      <c r="F86" s="59" t="s">
        <v>98</v>
      </c>
      <c r="G86" s="64"/>
      <c r="H86" s="65">
        <v>0</v>
      </c>
      <c r="I86" s="64">
        <v>3099.54</v>
      </c>
      <c r="J86" s="47"/>
      <c r="K86" s="47" t="e">
        <f t="shared" si="5"/>
        <v>#DIV/0!</v>
      </c>
    </row>
    <row r="87" spans="2:11">
      <c r="B87" s="54"/>
      <c r="C87" s="54">
        <v>4223</v>
      </c>
      <c r="D87" s="54"/>
      <c r="E87" s="54"/>
      <c r="F87" s="59" t="s">
        <v>99</v>
      </c>
      <c r="G87" s="64"/>
      <c r="H87" s="65"/>
      <c r="I87" s="64"/>
      <c r="J87" s="47"/>
      <c r="K87" s="47"/>
    </row>
    <row r="88" spans="2:11">
      <c r="B88" s="54"/>
      <c r="C88" s="54">
        <v>4226</v>
      </c>
      <c r="D88" s="54"/>
      <c r="E88" s="54"/>
      <c r="F88" s="59" t="s">
        <v>256</v>
      </c>
      <c r="G88" s="64"/>
      <c r="H88" s="65"/>
      <c r="I88" s="64">
        <v>1695.54</v>
      </c>
      <c r="J88" s="47"/>
      <c r="K88" s="47" t="e">
        <f t="shared" si="5"/>
        <v>#DIV/0!</v>
      </c>
    </row>
    <row r="89" spans="2:11">
      <c r="B89" s="54"/>
      <c r="C89" s="54">
        <v>4227</v>
      </c>
      <c r="D89" s="54"/>
      <c r="E89" s="54"/>
      <c r="F89" s="59" t="s">
        <v>257</v>
      </c>
      <c r="G89" s="64"/>
      <c r="H89" s="65"/>
      <c r="I89" s="64">
        <v>1404</v>
      </c>
      <c r="J89" s="47"/>
      <c r="K89" s="47"/>
    </row>
    <row r="90" spans="2:11">
      <c r="B90" s="54"/>
      <c r="C90" s="54">
        <v>424</v>
      </c>
      <c r="D90" s="55"/>
      <c r="E90" s="55"/>
      <c r="F90" s="104" t="s">
        <v>100</v>
      </c>
      <c r="G90" s="64"/>
      <c r="H90" s="65">
        <v>3700</v>
      </c>
      <c r="I90" s="64"/>
      <c r="J90" s="47" t="e">
        <f t="shared" si="4"/>
        <v>#DIV/0!</v>
      </c>
      <c r="K90" s="47">
        <f t="shared" si="5"/>
        <v>0</v>
      </c>
    </row>
    <row r="91" spans="2:11">
      <c r="B91" s="54"/>
      <c r="C91" s="54">
        <v>4241</v>
      </c>
      <c r="D91" s="55"/>
      <c r="E91" s="55"/>
      <c r="F91" s="102" t="s">
        <v>101</v>
      </c>
      <c r="G91" s="64"/>
      <c r="H91" s="65">
        <v>3700</v>
      </c>
      <c r="I91" s="64"/>
      <c r="J91" s="47" t="e">
        <f t="shared" si="4"/>
        <v>#DIV/0!</v>
      </c>
      <c r="K91" s="47">
        <f t="shared" si="5"/>
        <v>0</v>
      </c>
    </row>
    <row r="92" spans="2:11" s="68" customFormat="1">
      <c r="B92" s="44"/>
      <c r="C92" s="44">
        <v>45</v>
      </c>
      <c r="D92" s="57"/>
      <c r="E92" s="57"/>
      <c r="F92" s="106" t="s">
        <v>102</v>
      </c>
      <c r="G92" s="63">
        <f>G93</f>
        <v>0</v>
      </c>
      <c r="H92" s="62">
        <f>H93</f>
        <v>16800</v>
      </c>
      <c r="I92" s="63"/>
      <c r="J92" s="47" t="e">
        <f t="shared" si="4"/>
        <v>#DIV/0!</v>
      </c>
      <c r="K92" s="47"/>
    </row>
    <row r="93" spans="2:11">
      <c r="B93" s="54"/>
      <c r="C93" s="54">
        <v>451</v>
      </c>
      <c r="D93" s="55"/>
      <c r="E93" s="55"/>
      <c r="F93" s="102" t="s">
        <v>103</v>
      </c>
      <c r="G93" s="64">
        <v>0</v>
      </c>
      <c r="H93" s="65">
        <v>16800</v>
      </c>
      <c r="I93" s="64"/>
      <c r="J93" s="47" t="e">
        <f t="shared" si="4"/>
        <v>#DIV/0!</v>
      </c>
      <c r="K93" s="47"/>
    </row>
    <row r="94" spans="2:11">
      <c r="B94" s="54"/>
      <c r="C94" s="54"/>
      <c r="D94" s="55"/>
      <c r="E94" s="55"/>
      <c r="F94" s="55"/>
      <c r="G94" s="60"/>
      <c r="H94" s="53"/>
      <c r="I94" s="60"/>
      <c r="J94" s="47"/>
      <c r="K94" s="47"/>
    </row>
  </sheetData>
  <mergeCells count="7">
    <mergeCell ref="B34:F34"/>
    <mergeCell ref="B35:F35"/>
    <mergeCell ref="B2:K2"/>
    <mergeCell ref="B4:K4"/>
    <mergeCell ref="B6:K6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2"/>
  <sheetViews>
    <sheetView workbookViewId="0">
      <selection activeCell="D42" sqref="D42"/>
    </sheetView>
  </sheetViews>
  <sheetFormatPr defaultColWidth="9" defaultRowHeight="14.4"/>
  <cols>
    <col min="2" max="2" width="37.6640625" customWidth="1"/>
    <col min="3" max="5" width="25.33203125" customWidth="1"/>
    <col min="6" max="7" width="15.6640625" customWidth="1"/>
    <col min="13" max="13" width="11.6640625" customWidth="1"/>
  </cols>
  <sheetData>
    <row r="1" spans="2:7" ht="17.399999999999999">
      <c r="B1" s="3"/>
      <c r="C1" s="3"/>
      <c r="D1" s="3"/>
      <c r="E1" s="4"/>
      <c r="F1" s="4"/>
      <c r="G1" s="4"/>
    </row>
    <row r="2" spans="2:7" ht="15.75" customHeight="1">
      <c r="B2" s="173" t="s">
        <v>104</v>
      </c>
      <c r="C2" s="173"/>
      <c r="D2" s="173"/>
      <c r="E2" s="173"/>
      <c r="F2" s="173"/>
      <c r="G2" s="173"/>
    </row>
    <row r="3" spans="2:7" ht="17.399999999999999">
      <c r="B3" s="3"/>
      <c r="C3" s="3"/>
      <c r="D3" s="3"/>
      <c r="E3" s="43"/>
      <c r="F3" s="4"/>
      <c r="G3" s="4"/>
    </row>
    <row r="4" spans="2:7" ht="39.6">
      <c r="B4" s="6" t="s">
        <v>4</v>
      </c>
      <c r="C4" s="6" t="s">
        <v>248</v>
      </c>
      <c r="D4" s="143" t="s">
        <v>270</v>
      </c>
      <c r="E4" s="6" t="s">
        <v>250</v>
      </c>
      <c r="F4" s="6" t="s">
        <v>5</v>
      </c>
      <c r="G4" s="6" t="s">
        <v>6</v>
      </c>
    </row>
    <row r="5" spans="2:7">
      <c r="B5" s="6">
        <v>1</v>
      </c>
      <c r="C5" s="6">
        <v>2</v>
      </c>
      <c r="D5" s="6">
        <v>3</v>
      </c>
      <c r="E5" s="6">
        <v>4</v>
      </c>
      <c r="F5" s="6" t="s">
        <v>7</v>
      </c>
      <c r="G5" s="6" t="s">
        <v>8</v>
      </c>
    </row>
    <row r="6" spans="2:7">
      <c r="B6" s="44" t="s">
        <v>105</v>
      </c>
      <c r="C6" s="45">
        <f t="shared" ref="C6" si="0">C7+C10+C12+C14+C17+C20+C22</f>
        <v>296441.03999999998</v>
      </c>
      <c r="D6" s="45">
        <f t="shared" ref="D6" si="1">D7+D10+D12+D14+D17+D20+D22</f>
        <v>688307</v>
      </c>
      <c r="E6" s="45">
        <v>339367.53</v>
      </c>
      <c r="F6" s="46">
        <v>114.4</v>
      </c>
      <c r="G6" s="46">
        <f>E6/D6*100</f>
        <v>49.304675094107722</v>
      </c>
    </row>
    <row r="7" spans="2:7">
      <c r="B7" s="44" t="s">
        <v>106</v>
      </c>
      <c r="C7" s="47">
        <v>4166.34</v>
      </c>
      <c r="D7" s="45">
        <v>18523</v>
      </c>
      <c r="E7" s="47">
        <v>6032.6</v>
      </c>
      <c r="F7" s="46">
        <v>144.69999999999999</v>
      </c>
      <c r="G7" s="46">
        <v>52.3</v>
      </c>
    </row>
    <row r="8" spans="2:7">
      <c r="B8" s="107" t="s">
        <v>107</v>
      </c>
      <c r="C8" s="46">
        <v>4166.34</v>
      </c>
      <c r="D8" s="49">
        <v>18523</v>
      </c>
      <c r="E8" s="46">
        <v>6032.6</v>
      </c>
      <c r="F8" s="46"/>
      <c r="G8" s="46"/>
    </row>
    <row r="9" spans="2:7">
      <c r="B9" s="50" t="s">
        <v>108</v>
      </c>
      <c r="C9" s="46">
        <v>0</v>
      </c>
      <c r="D9" s="49">
        <v>0</v>
      </c>
      <c r="E9" s="46">
        <v>0</v>
      </c>
      <c r="F9" s="46"/>
      <c r="G9" s="46"/>
    </row>
    <row r="10" spans="2:7">
      <c r="B10" s="44" t="s">
        <v>109</v>
      </c>
      <c r="C10" s="47">
        <v>0</v>
      </c>
      <c r="D10" s="45">
        <v>0</v>
      </c>
      <c r="E10" s="47">
        <v>0</v>
      </c>
      <c r="F10" s="46"/>
      <c r="G10" s="46"/>
    </row>
    <row r="11" spans="2:7">
      <c r="B11" s="48" t="s">
        <v>110</v>
      </c>
      <c r="C11" s="46">
        <v>0</v>
      </c>
      <c r="D11" s="49">
        <v>0</v>
      </c>
      <c r="E11" s="46">
        <v>0</v>
      </c>
      <c r="F11" s="46"/>
      <c r="G11" s="46"/>
    </row>
    <row r="12" spans="2:7">
      <c r="B12" s="44" t="s">
        <v>111</v>
      </c>
      <c r="C12" s="45">
        <f t="shared" ref="C12:D12" si="2">C13</f>
        <v>0</v>
      </c>
      <c r="D12" s="45">
        <f t="shared" si="2"/>
        <v>2</v>
      </c>
      <c r="E12" s="45">
        <v>0.01</v>
      </c>
      <c r="F12" s="46" t="e">
        <f t="shared" ref="F12:F21" si="3">E12/C12*100</f>
        <v>#DIV/0!</v>
      </c>
      <c r="G12" s="46"/>
    </row>
    <row r="13" spans="2:7">
      <c r="B13" s="48" t="s">
        <v>112</v>
      </c>
      <c r="C13" s="46">
        <v>0</v>
      </c>
      <c r="D13" s="49">
        <v>2</v>
      </c>
      <c r="E13" s="46">
        <v>0.01</v>
      </c>
      <c r="F13" s="46" t="e">
        <f t="shared" si="3"/>
        <v>#DIV/0!</v>
      </c>
      <c r="G13" s="46"/>
    </row>
    <row r="14" spans="2:7">
      <c r="B14" s="44" t="s">
        <v>113</v>
      </c>
      <c r="C14" s="45">
        <f t="shared" ref="C14" si="4">C15+C16</f>
        <v>6874.2</v>
      </c>
      <c r="D14" s="45">
        <f t="shared" ref="D14" si="5">D15+D16</f>
        <v>41010</v>
      </c>
      <c r="E14" s="45">
        <v>11733.1</v>
      </c>
      <c r="F14" s="46">
        <f t="shared" si="3"/>
        <v>170.68313403741527</v>
      </c>
      <c r="G14" s="46">
        <f t="shared" ref="G14:G42" si="6">E14/D14*100</f>
        <v>28.61033894172153</v>
      </c>
    </row>
    <row r="15" spans="2:7">
      <c r="B15" s="48" t="s">
        <v>114</v>
      </c>
      <c r="C15" s="46">
        <v>130</v>
      </c>
      <c r="D15" s="49">
        <v>1600</v>
      </c>
      <c r="E15" s="46">
        <v>30</v>
      </c>
      <c r="F15" s="46">
        <f t="shared" si="3"/>
        <v>23.076923076923077</v>
      </c>
      <c r="G15" s="46">
        <f t="shared" si="6"/>
        <v>1.875</v>
      </c>
    </row>
    <row r="16" spans="2:7">
      <c r="B16" s="48" t="s">
        <v>115</v>
      </c>
      <c r="C16" s="46">
        <v>6744.2</v>
      </c>
      <c r="D16" s="49">
        <v>39410</v>
      </c>
      <c r="E16" s="46">
        <v>11703.1</v>
      </c>
      <c r="F16" s="46">
        <f t="shared" si="3"/>
        <v>173.52836511372735</v>
      </c>
      <c r="G16" s="46">
        <f t="shared" si="6"/>
        <v>29.695762496828216</v>
      </c>
    </row>
    <row r="17" spans="2:13" ht="15.75" customHeight="1">
      <c r="B17" s="44" t="s">
        <v>116</v>
      </c>
      <c r="C17" s="45">
        <f t="shared" ref="C17" si="7">C18+C19</f>
        <v>285400.5</v>
      </c>
      <c r="D17" s="45">
        <f t="shared" ref="D17" si="8">D18+D19</f>
        <v>628672</v>
      </c>
      <c r="E17" s="45">
        <v>321601.82</v>
      </c>
      <c r="F17" s="46">
        <f t="shared" si="3"/>
        <v>112.68439263421052</v>
      </c>
      <c r="G17" s="46">
        <f t="shared" si="6"/>
        <v>51.155740990532429</v>
      </c>
    </row>
    <row r="18" spans="2:13" ht="15.75" customHeight="1">
      <c r="B18" s="48" t="s">
        <v>117</v>
      </c>
      <c r="C18" s="46">
        <v>280670.08000000002</v>
      </c>
      <c r="D18" s="49">
        <v>618565</v>
      </c>
      <c r="E18" s="46">
        <v>316551.14</v>
      </c>
      <c r="F18" s="46">
        <f t="shared" si="3"/>
        <v>112.78407017947904</v>
      </c>
      <c r="G18" s="46">
        <f t="shared" si="6"/>
        <v>51.175081034329459</v>
      </c>
    </row>
    <row r="19" spans="2:13">
      <c r="B19" s="48" t="s">
        <v>118</v>
      </c>
      <c r="C19" s="46">
        <v>4730.42</v>
      </c>
      <c r="D19" s="49">
        <v>10107</v>
      </c>
      <c r="E19" s="46">
        <v>5050.68</v>
      </c>
      <c r="F19" s="46">
        <f t="shared" si="3"/>
        <v>106.77022336283038</v>
      </c>
      <c r="G19" s="46">
        <f t="shared" si="6"/>
        <v>49.972098545562481</v>
      </c>
    </row>
    <row r="20" spans="2:13">
      <c r="B20" s="44" t="s">
        <v>119</v>
      </c>
      <c r="C20" s="45">
        <f t="shared" ref="C20:D20" si="9">C21</f>
        <v>0</v>
      </c>
      <c r="D20" s="45">
        <f t="shared" si="9"/>
        <v>100</v>
      </c>
      <c r="E20" s="45">
        <v>0</v>
      </c>
      <c r="F20" s="46" t="e">
        <f t="shared" si="3"/>
        <v>#DIV/0!</v>
      </c>
      <c r="G20" s="46">
        <f t="shared" si="6"/>
        <v>0</v>
      </c>
      <c r="M20" s="67"/>
    </row>
    <row r="21" spans="2:13">
      <c r="B21" s="48" t="s">
        <v>120</v>
      </c>
      <c r="C21" s="46">
        <v>0</v>
      </c>
      <c r="D21" s="49">
        <v>100</v>
      </c>
      <c r="E21" s="46"/>
      <c r="F21" s="46" t="e">
        <f t="shared" si="3"/>
        <v>#DIV/0!</v>
      </c>
      <c r="G21" s="46">
        <f t="shared" si="6"/>
        <v>0</v>
      </c>
    </row>
    <row r="22" spans="2:13" ht="26.4">
      <c r="B22" s="44" t="s">
        <v>121</v>
      </c>
      <c r="C22" s="45">
        <v>0</v>
      </c>
      <c r="D22" s="45">
        <v>0</v>
      </c>
      <c r="E22" s="45">
        <v>0</v>
      </c>
      <c r="F22" s="46"/>
      <c r="G22" s="46"/>
    </row>
    <row r="23" spans="2:13" ht="26.4">
      <c r="B23" s="51" t="s">
        <v>122</v>
      </c>
      <c r="C23" s="46">
        <v>0</v>
      </c>
      <c r="D23" s="49">
        <v>0</v>
      </c>
      <c r="E23" s="46">
        <v>0</v>
      </c>
      <c r="F23" s="46"/>
      <c r="G23" s="46"/>
    </row>
    <row r="24" spans="2:13">
      <c r="B24" s="51"/>
      <c r="C24" s="52"/>
      <c r="D24" s="45"/>
      <c r="E24" s="52"/>
      <c r="F24" s="46"/>
      <c r="G24" s="46"/>
    </row>
    <row r="25" spans="2:13">
      <c r="B25" s="44" t="s">
        <v>123</v>
      </c>
      <c r="C25" s="45">
        <f t="shared" ref="C25" si="10">C26+C29+C33+C31+C36+C41</f>
        <v>296441.03999999998</v>
      </c>
      <c r="D25" s="45">
        <v>688307</v>
      </c>
      <c r="E25" s="45">
        <v>340911.48</v>
      </c>
      <c r="F25" s="46">
        <f>E25/C25*100</f>
        <v>115.0014451440327</v>
      </c>
      <c r="G25" s="46">
        <f t="shared" si="6"/>
        <v>49.528986338944684</v>
      </c>
    </row>
    <row r="26" spans="2:13">
      <c r="B26" s="44" t="s">
        <v>106</v>
      </c>
      <c r="C26" s="45">
        <f t="shared" ref="C26:D26" si="11">C27</f>
        <v>4166.34</v>
      </c>
      <c r="D26" s="45">
        <f t="shared" si="11"/>
        <v>18523</v>
      </c>
      <c r="E26" s="45">
        <v>6032.6</v>
      </c>
      <c r="F26" s="46">
        <f t="shared" ref="F26:F40" si="12">E26/C26*100</f>
        <v>144.79375183014349</v>
      </c>
      <c r="G26" s="46">
        <f t="shared" si="6"/>
        <v>32.568158505641634</v>
      </c>
    </row>
    <row r="27" spans="2:13">
      <c r="B27" s="107" t="s">
        <v>107</v>
      </c>
      <c r="C27" s="46">
        <v>4166.34</v>
      </c>
      <c r="D27" s="49">
        <v>18523</v>
      </c>
      <c r="E27" s="46">
        <v>6032.6</v>
      </c>
      <c r="F27" s="46">
        <f t="shared" si="12"/>
        <v>144.79375183014349</v>
      </c>
      <c r="G27" s="46">
        <f t="shared" si="6"/>
        <v>32.568158505641634</v>
      </c>
    </row>
    <row r="28" spans="2:13">
      <c r="B28" s="50" t="s">
        <v>108</v>
      </c>
      <c r="C28" s="46">
        <v>0</v>
      </c>
      <c r="D28" s="49">
        <v>0</v>
      </c>
      <c r="E28" s="46">
        <v>0</v>
      </c>
      <c r="F28" s="46"/>
      <c r="G28" s="46"/>
    </row>
    <row r="29" spans="2:13">
      <c r="B29" s="44" t="s">
        <v>109</v>
      </c>
      <c r="C29" s="45">
        <f t="shared" ref="C29:D29" si="13">C30</f>
        <v>0</v>
      </c>
      <c r="D29" s="45">
        <f t="shared" si="13"/>
        <v>0</v>
      </c>
      <c r="E29" s="45">
        <v>0</v>
      </c>
      <c r="F29" s="46"/>
      <c r="G29" s="46"/>
    </row>
    <row r="30" spans="2:13">
      <c r="B30" s="48" t="s">
        <v>110</v>
      </c>
      <c r="C30" s="46">
        <v>0</v>
      </c>
      <c r="D30" s="49">
        <v>0</v>
      </c>
      <c r="E30" s="46">
        <v>0</v>
      </c>
      <c r="F30" s="46"/>
      <c r="G30" s="46"/>
    </row>
    <row r="31" spans="2:13">
      <c r="B31" s="44" t="s">
        <v>111</v>
      </c>
      <c r="C31" s="45">
        <f t="shared" ref="C31:D31" si="14">C32</f>
        <v>0</v>
      </c>
      <c r="D31" s="45">
        <f t="shared" si="14"/>
        <v>2</v>
      </c>
      <c r="E31" s="45">
        <v>1543.96</v>
      </c>
      <c r="F31" s="46"/>
      <c r="G31" s="46"/>
    </row>
    <row r="32" spans="2:13">
      <c r="B32" s="48" t="s">
        <v>124</v>
      </c>
      <c r="C32" s="46">
        <v>0</v>
      </c>
      <c r="D32" s="49">
        <v>2</v>
      </c>
      <c r="E32" s="46">
        <v>1543.96</v>
      </c>
      <c r="F32" s="46"/>
      <c r="G32" s="46"/>
    </row>
    <row r="33" spans="2:7">
      <c r="B33" s="44" t="s">
        <v>125</v>
      </c>
      <c r="C33" s="45">
        <f t="shared" ref="C33" si="15">C34+C35</f>
        <v>6874.2</v>
      </c>
      <c r="D33" s="45">
        <f t="shared" ref="D33" si="16">D34+D35</f>
        <v>41010</v>
      </c>
      <c r="E33" s="45">
        <v>11733.1</v>
      </c>
      <c r="F33" s="46">
        <f t="shared" si="12"/>
        <v>170.68313403741527</v>
      </c>
      <c r="G33" s="46">
        <f t="shared" si="6"/>
        <v>28.61033894172153</v>
      </c>
    </row>
    <row r="34" spans="2:7">
      <c r="B34" s="48" t="s">
        <v>126</v>
      </c>
      <c r="C34" s="46">
        <v>130</v>
      </c>
      <c r="D34" s="49">
        <v>1600</v>
      </c>
      <c r="E34" s="46">
        <v>30</v>
      </c>
      <c r="F34" s="46">
        <f t="shared" si="12"/>
        <v>23.076923076923077</v>
      </c>
      <c r="G34" s="46">
        <f t="shared" si="6"/>
        <v>1.875</v>
      </c>
    </row>
    <row r="35" spans="2:7">
      <c r="B35" s="48" t="s">
        <v>127</v>
      </c>
      <c r="C35" s="46">
        <v>6744.2</v>
      </c>
      <c r="D35" s="49">
        <v>39410</v>
      </c>
      <c r="E35" s="46">
        <v>11703.1</v>
      </c>
      <c r="F35" s="46">
        <f t="shared" si="12"/>
        <v>173.52836511372735</v>
      </c>
      <c r="G35" s="46">
        <f t="shared" si="6"/>
        <v>29.695762496828216</v>
      </c>
    </row>
    <row r="36" spans="2:7">
      <c r="B36" s="44" t="s">
        <v>116</v>
      </c>
      <c r="C36" s="45">
        <f t="shared" ref="C36" si="17">C37+C38+C39+C40</f>
        <v>285400.5</v>
      </c>
      <c r="D36" s="45">
        <v>628672</v>
      </c>
      <c r="E36" s="45">
        <v>321601.82</v>
      </c>
      <c r="F36" s="46">
        <f t="shared" si="12"/>
        <v>112.68439263421052</v>
      </c>
      <c r="G36" s="46">
        <f t="shared" si="6"/>
        <v>51.155740990532429</v>
      </c>
    </row>
    <row r="37" spans="2:7">
      <c r="B37" s="51" t="s">
        <v>128</v>
      </c>
      <c r="C37" s="46">
        <v>0</v>
      </c>
      <c r="D37" s="49">
        <v>0</v>
      </c>
      <c r="E37" s="46">
        <v>0</v>
      </c>
      <c r="F37" s="46" t="e">
        <f t="shared" si="12"/>
        <v>#DIV/0!</v>
      </c>
      <c r="G37" s="46" t="e">
        <f t="shared" si="6"/>
        <v>#DIV/0!</v>
      </c>
    </row>
    <row r="38" spans="2:7">
      <c r="B38" s="51" t="s">
        <v>129</v>
      </c>
      <c r="C38" s="46">
        <v>4730.42</v>
      </c>
      <c r="D38" s="49">
        <v>10107</v>
      </c>
      <c r="E38" s="46">
        <v>5050.68</v>
      </c>
      <c r="F38" s="46">
        <f t="shared" si="12"/>
        <v>106.77022336283038</v>
      </c>
      <c r="G38" s="46">
        <f t="shared" si="6"/>
        <v>49.972098545562481</v>
      </c>
    </row>
    <row r="39" spans="2:7">
      <c r="B39" s="51" t="s">
        <v>130</v>
      </c>
      <c r="C39" s="46">
        <v>280670.08000000002</v>
      </c>
      <c r="D39" s="49">
        <v>618565</v>
      </c>
      <c r="E39" s="46">
        <v>316551.14</v>
      </c>
      <c r="F39" s="46">
        <f t="shared" si="12"/>
        <v>112.78407017947904</v>
      </c>
      <c r="G39" s="46" t="e">
        <f>E39/#REF!*100</f>
        <v>#REF!</v>
      </c>
    </row>
    <row r="40" spans="2:7">
      <c r="B40" s="51" t="s">
        <v>131</v>
      </c>
      <c r="C40" s="46">
        <v>0</v>
      </c>
      <c r="E40" s="46">
        <v>0</v>
      </c>
      <c r="F40" s="46" t="e">
        <f t="shared" si="12"/>
        <v>#DIV/0!</v>
      </c>
      <c r="G40" s="46">
        <f>E40/D39*100</f>
        <v>0</v>
      </c>
    </row>
    <row r="41" spans="2:7">
      <c r="B41" s="44" t="s">
        <v>119</v>
      </c>
      <c r="C41" s="45">
        <f t="shared" ref="C41:D41" si="18">C42</f>
        <v>0</v>
      </c>
      <c r="D41" s="45">
        <f t="shared" si="18"/>
        <v>100</v>
      </c>
      <c r="E41" s="45">
        <v>0</v>
      </c>
      <c r="F41" s="46"/>
      <c r="G41" s="46">
        <f t="shared" si="6"/>
        <v>0</v>
      </c>
    </row>
    <row r="42" spans="2:7">
      <c r="B42" s="51" t="s">
        <v>132</v>
      </c>
      <c r="C42" s="46">
        <v>0</v>
      </c>
      <c r="D42" s="49">
        <v>100</v>
      </c>
      <c r="E42" s="46">
        <v>0</v>
      </c>
      <c r="F42" s="46"/>
      <c r="G42" s="46">
        <f t="shared" si="6"/>
        <v>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13"/>
  <sheetViews>
    <sheetView workbookViewId="0">
      <selection activeCell="D12" sqref="D12"/>
    </sheetView>
  </sheetViews>
  <sheetFormatPr defaultColWidth="9" defaultRowHeight="14.4"/>
  <cols>
    <col min="2" max="2" width="37.6640625" customWidth="1"/>
    <col min="3" max="5" width="25.33203125" customWidth="1"/>
    <col min="6" max="7" width="15.6640625" customWidth="1"/>
  </cols>
  <sheetData>
    <row r="1" spans="2:7" ht="17.399999999999999">
      <c r="B1" s="3"/>
      <c r="C1" s="3"/>
      <c r="D1" s="3"/>
      <c r="E1" s="4"/>
      <c r="F1" s="4"/>
      <c r="G1" s="4"/>
    </row>
    <row r="2" spans="2:7" ht="15.75" customHeight="1">
      <c r="B2" s="173" t="s">
        <v>133</v>
      </c>
      <c r="C2" s="173"/>
      <c r="D2" s="173"/>
      <c r="E2" s="173"/>
      <c r="F2" s="173"/>
      <c r="G2" s="173"/>
    </row>
    <row r="3" spans="2:7" ht="17.399999999999999">
      <c r="B3" s="3"/>
      <c r="C3" s="3"/>
      <c r="D3" s="3"/>
      <c r="E3" s="4"/>
      <c r="F3" s="4"/>
      <c r="G3" s="4"/>
    </row>
    <row r="4" spans="2:7" ht="39.6">
      <c r="B4" s="6" t="s">
        <v>134</v>
      </c>
      <c r="C4" s="6" t="s">
        <v>135</v>
      </c>
      <c r="D4" s="6" t="s">
        <v>244</v>
      </c>
      <c r="E4" s="6" t="s">
        <v>251</v>
      </c>
      <c r="F4" s="6" t="s">
        <v>5</v>
      </c>
      <c r="G4" s="6" t="s">
        <v>6</v>
      </c>
    </row>
    <row r="5" spans="2:7">
      <c r="B5" s="6">
        <v>1</v>
      </c>
      <c r="C5" s="6">
        <v>2</v>
      </c>
      <c r="D5" s="6">
        <v>3</v>
      </c>
      <c r="E5" s="6">
        <v>4</v>
      </c>
      <c r="F5" s="6" t="s">
        <v>7</v>
      </c>
      <c r="G5" s="6" t="s">
        <v>8</v>
      </c>
    </row>
    <row r="6" spans="2:7" ht="15.75" customHeight="1">
      <c r="B6" s="44" t="s">
        <v>136</v>
      </c>
      <c r="C6" s="62">
        <f t="shared" ref="C6" si="0">C7+C11</f>
        <v>296441.04000000004</v>
      </c>
      <c r="D6" s="62">
        <f t="shared" ref="D6" si="1">D7+D11</f>
        <v>688307</v>
      </c>
      <c r="E6" s="62">
        <v>340911.48</v>
      </c>
      <c r="F6" s="47">
        <f>E6/C6*100</f>
        <v>115.00144514403267</v>
      </c>
      <c r="G6" s="47">
        <f>E6/D6*100</f>
        <v>49.528986338944684</v>
      </c>
    </row>
    <row r="7" spans="2:7" ht="15.75" customHeight="1">
      <c r="B7" s="44" t="s">
        <v>137</v>
      </c>
      <c r="C7" s="63">
        <f>C8+C9+C10</f>
        <v>296441.04000000004</v>
      </c>
      <c r="D7" s="62">
        <f>D8+D9+D10</f>
        <v>688307</v>
      </c>
      <c r="E7" s="63">
        <v>340911.48</v>
      </c>
      <c r="F7" s="47">
        <f>E7/C7*100</f>
        <v>115.00144514403267</v>
      </c>
      <c r="G7" s="47">
        <f t="shared" ref="G7:G9" si="2">E7/D7*100</f>
        <v>49.528986338944684</v>
      </c>
    </row>
    <row r="8" spans="2:7">
      <c r="B8" s="108" t="s">
        <v>138</v>
      </c>
      <c r="C8" s="64">
        <v>287544.28000000003</v>
      </c>
      <c r="D8" s="65">
        <v>666127</v>
      </c>
      <c r="E8" s="64">
        <v>329828.2</v>
      </c>
      <c r="F8" s="47">
        <f>E8/C8*100</f>
        <v>114.70518558046085</v>
      </c>
      <c r="G8" s="47">
        <f t="shared" si="2"/>
        <v>49.514311835430789</v>
      </c>
    </row>
    <row r="9" spans="2:7">
      <c r="B9" s="56" t="s">
        <v>139</v>
      </c>
      <c r="C9" s="64">
        <v>0</v>
      </c>
      <c r="D9" s="65"/>
      <c r="E9" s="64"/>
      <c r="F9" s="47" t="e">
        <f>E9/C9*100</f>
        <v>#DIV/0!</v>
      </c>
      <c r="G9" s="47" t="e">
        <f t="shared" si="2"/>
        <v>#DIV/0!</v>
      </c>
    </row>
    <row r="10" spans="2:7">
      <c r="B10" s="56" t="s">
        <v>140</v>
      </c>
      <c r="C10" s="64">
        <v>8896.76</v>
      </c>
      <c r="D10" s="65">
        <v>22180</v>
      </c>
      <c r="E10" s="64">
        <v>11083.28</v>
      </c>
      <c r="F10" s="66"/>
      <c r="G10" s="60"/>
    </row>
    <row r="11" spans="2:7">
      <c r="B11" s="44"/>
      <c r="C11" s="49"/>
      <c r="D11" s="53"/>
      <c r="E11" s="64"/>
      <c r="F11" s="60"/>
      <c r="G11" s="60"/>
    </row>
    <row r="12" spans="2:7">
      <c r="B12" s="48"/>
      <c r="C12" s="53"/>
      <c r="D12" s="53"/>
      <c r="E12" s="60"/>
      <c r="F12" s="60"/>
      <c r="G12" s="60"/>
    </row>
    <row r="13" spans="2:7">
      <c r="B13" s="54"/>
      <c r="C13" s="53"/>
      <c r="D13" s="53"/>
      <c r="E13" s="60"/>
      <c r="F13" s="60"/>
      <c r="G13" s="60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6"/>
  <sheetViews>
    <sheetView workbookViewId="0">
      <selection activeCell="I27" sqref="I27"/>
    </sheetView>
  </sheetViews>
  <sheetFormatPr defaultColWidth="9" defaultRowHeight="14.4"/>
  <cols>
    <col min="2" max="2" width="7.44140625" customWidth="1"/>
    <col min="3" max="4" width="8.44140625" customWidth="1"/>
    <col min="5" max="5" width="5.44140625" customWidth="1"/>
    <col min="6" max="10" width="25.33203125" customWidth="1"/>
    <col min="11" max="12" width="15.6640625" customWidth="1"/>
  </cols>
  <sheetData>
    <row r="1" spans="2:12" ht="18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8" customHeight="1">
      <c r="B2" s="173" t="s">
        <v>141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2:12" ht="15.75" customHeight="1">
      <c r="B3" s="173" t="s">
        <v>142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2:12" ht="17.399999999999999"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2" ht="25.5" customHeight="1">
      <c r="B5" s="170" t="s">
        <v>143</v>
      </c>
      <c r="C5" s="171"/>
      <c r="D5" s="171"/>
      <c r="E5" s="171"/>
      <c r="F5" s="172"/>
      <c r="G5" s="5" t="s">
        <v>144</v>
      </c>
      <c r="H5" s="6" t="s">
        <v>145</v>
      </c>
      <c r="I5" s="5" t="s">
        <v>146</v>
      </c>
      <c r="J5" s="5" t="s">
        <v>147</v>
      </c>
      <c r="K5" s="5" t="s">
        <v>5</v>
      </c>
      <c r="L5" s="5" t="s">
        <v>6</v>
      </c>
    </row>
    <row r="6" spans="2:12">
      <c r="B6" s="170">
        <v>1</v>
      </c>
      <c r="C6" s="171"/>
      <c r="D6" s="171"/>
      <c r="E6" s="171"/>
      <c r="F6" s="172"/>
      <c r="G6" s="5">
        <v>2</v>
      </c>
      <c r="H6" s="5">
        <v>3</v>
      </c>
      <c r="I6" s="5">
        <v>4</v>
      </c>
      <c r="J6" s="5">
        <v>5</v>
      </c>
      <c r="K6" s="5" t="s">
        <v>148</v>
      </c>
      <c r="L6" s="5" t="s">
        <v>149</v>
      </c>
    </row>
    <row r="7" spans="2:12" ht="26.4">
      <c r="B7" s="44">
        <v>8</v>
      </c>
      <c r="C7" s="44"/>
      <c r="D7" s="44"/>
      <c r="E7" s="44"/>
      <c r="F7" s="44" t="s">
        <v>150</v>
      </c>
      <c r="G7" s="53"/>
      <c r="H7" s="53"/>
      <c r="I7" s="53"/>
      <c r="J7" s="60"/>
      <c r="K7" s="60"/>
      <c r="L7" s="60"/>
    </row>
    <row r="8" spans="2:12">
      <c r="B8" s="44"/>
      <c r="C8" s="54">
        <v>84</v>
      </c>
      <c r="D8" s="54"/>
      <c r="E8" s="54"/>
      <c r="F8" s="54" t="s">
        <v>151</v>
      </c>
      <c r="G8" s="53"/>
      <c r="H8" s="53"/>
      <c r="I8" s="53"/>
      <c r="J8" s="60"/>
      <c r="K8" s="60"/>
      <c r="L8" s="60"/>
    </row>
    <row r="9" spans="2:12" ht="52.8">
      <c r="B9" s="55"/>
      <c r="C9" s="55"/>
      <c r="D9" s="55">
        <v>841</v>
      </c>
      <c r="E9" s="55"/>
      <c r="F9" s="104" t="s">
        <v>152</v>
      </c>
      <c r="G9" s="53"/>
      <c r="H9" s="53"/>
      <c r="I9" s="53"/>
      <c r="J9" s="60"/>
      <c r="K9" s="60"/>
      <c r="L9" s="60"/>
    </row>
    <row r="10" spans="2:12" ht="26.4">
      <c r="B10" s="55"/>
      <c r="C10" s="55"/>
      <c r="D10" s="55"/>
      <c r="E10" s="55">
        <v>8413</v>
      </c>
      <c r="F10" s="104" t="s">
        <v>153</v>
      </c>
      <c r="G10" s="53"/>
      <c r="H10" s="53"/>
      <c r="I10" s="53"/>
      <c r="J10" s="60"/>
      <c r="K10" s="60"/>
      <c r="L10" s="60"/>
    </row>
    <row r="11" spans="2:12">
      <c r="B11" s="55"/>
      <c r="C11" s="55"/>
      <c r="D11" s="55"/>
      <c r="E11" s="103" t="s">
        <v>43</v>
      </c>
      <c r="F11" s="51"/>
      <c r="G11" s="53"/>
      <c r="H11" s="53"/>
      <c r="I11" s="53"/>
      <c r="J11" s="60"/>
      <c r="K11" s="60"/>
      <c r="L11" s="60"/>
    </row>
    <row r="12" spans="2:12" ht="26.4">
      <c r="B12" s="57">
        <v>5</v>
      </c>
      <c r="C12" s="57"/>
      <c r="D12" s="57"/>
      <c r="E12" s="57"/>
      <c r="F12" s="58" t="s">
        <v>154</v>
      </c>
      <c r="G12" s="53"/>
      <c r="H12" s="53"/>
      <c r="I12" s="53"/>
      <c r="J12" s="60"/>
      <c r="K12" s="60"/>
      <c r="L12" s="60"/>
    </row>
    <row r="13" spans="2:12" ht="26.4">
      <c r="B13" s="54"/>
      <c r="C13" s="54">
        <v>54</v>
      </c>
      <c r="D13" s="54"/>
      <c r="E13" s="54"/>
      <c r="F13" s="59" t="s">
        <v>155</v>
      </c>
      <c r="G13" s="53"/>
      <c r="H13" s="53"/>
      <c r="I13" s="61"/>
      <c r="J13" s="60"/>
      <c r="K13" s="60"/>
      <c r="L13" s="60"/>
    </row>
    <row r="14" spans="2:12" ht="66">
      <c r="B14" s="54"/>
      <c r="C14" s="54"/>
      <c r="D14" s="54">
        <v>541</v>
      </c>
      <c r="E14" s="54"/>
      <c r="F14" s="104" t="s">
        <v>156</v>
      </c>
      <c r="G14" s="53"/>
      <c r="H14" s="53"/>
      <c r="I14" s="61"/>
      <c r="J14" s="60"/>
      <c r="K14" s="60"/>
      <c r="L14" s="60"/>
    </row>
    <row r="15" spans="2:12" ht="39.6">
      <c r="B15" s="54"/>
      <c r="C15" s="54"/>
      <c r="D15" s="54"/>
      <c r="E15" s="54">
        <v>5413</v>
      </c>
      <c r="F15" s="104" t="s">
        <v>157</v>
      </c>
      <c r="G15" s="53"/>
      <c r="H15" s="53"/>
      <c r="I15" s="61"/>
      <c r="J15" s="60"/>
      <c r="K15" s="60"/>
      <c r="L15" s="60"/>
    </row>
    <row r="16" spans="2:12">
      <c r="B16" s="55" t="s">
        <v>50</v>
      </c>
      <c r="C16" s="57"/>
      <c r="D16" s="57"/>
      <c r="E16" s="57"/>
      <c r="F16" s="58" t="s">
        <v>43</v>
      </c>
      <c r="G16" s="53"/>
      <c r="H16" s="53"/>
      <c r="I16" s="53"/>
      <c r="J16" s="60"/>
      <c r="K16" s="60"/>
      <c r="L16" s="60"/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66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15</vt:i4>
      </vt:variant>
    </vt:vector>
  </HeadingPairs>
  <TitlesOfParts>
    <vt:vector size="15" baseType="lpstr">
      <vt:lpstr>SAŽETAK</vt:lpstr>
      <vt:lpstr> Račun prihoda i rashoda</vt:lpstr>
      <vt:lpstr>List3</vt:lpstr>
      <vt:lpstr>Rashodi i prihodi prema izvoru</vt:lpstr>
      <vt:lpstr>Rashodi prema funkcijskoj k </vt:lpstr>
      <vt:lpstr>List4</vt:lpstr>
      <vt:lpstr>Račun financiranja </vt:lpstr>
      <vt:lpstr>List5</vt:lpstr>
      <vt:lpstr>List2</vt:lpstr>
      <vt:lpstr>List8</vt:lpstr>
      <vt:lpstr>List6</vt:lpstr>
      <vt:lpstr>List7</vt:lpstr>
      <vt:lpstr>Račun fin prema izvorima f</vt:lpstr>
      <vt:lpstr>Programska klasifikacija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Žderić</cp:lastModifiedBy>
  <cp:lastPrinted>2025-07-10T08:15:42Z</cp:lastPrinted>
  <dcterms:created xsi:type="dcterms:W3CDTF">2022-08-12T12:51:00Z</dcterms:created>
  <dcterms:modified xsi:type="dcterms:W3CDTF">2025-07-21T14:40:15Z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  <property fmtid="{D5CDD505-2E9C-101B-9397-08002B2CF9AE}" pid="3" name="ICV">
    <vt:lpwstr>751D47B5C1544B79910595E363A9D7DC_12</vt:lpwstr>
  </property>
  <property fmtid="{D5CDD505-2E9C-101B-9397-08002B2CF9AE}" pid="4" name="KSOProductBuildVer">
    <vt:lpwstr>1033-12.2.0.20795</vt:lpwstr>
  </property>
</Properties>
</file>