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850"/>
  </bookViews>
  <sheets>
    <sheet name="SAŽETAK" sheetId="1" r:id="rId1"/>
    <sheet name=" Račun prihoda i rashoda" sheetId="3" r:id="rId2"/>
    <sheet name="List3" sheetId="14" r:id="rId3"/>
    <sheet name="Rashodi i prihodi prema izvoru" sheetId="8" r:id="rId4"/>
    <sheet name="Rashodi prema funkcijskoj k " sheetId="11" r:id="rId5"/>
    <sheet name="List4" sheetId="15" r:id="rId6"/>
    <sheet name="Račun financiranja " sheetId="9" r:id="rId7"/>
    <sheet name="List5" sheetId="16" r:id="rId8"/>
    <sheet name="List2" sheetId="13" r:id="rId9"/>
    <sheet name="Račun fin prema izvorima f" sheetId="10" r:id="rId10"/>
    <sheet name="Programska klasifikacija" sheetId="7" r:id="rId11"/>
    <sheet name="List1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<sst xmlns="http://schemas.openxmlformats.org/spreadsheetml/2006/main" count="472" uniqueCount="258">
  <si>
    <t>IZVJEŠTAJ O IZVRŠENJU FINANCIJSKOG PLANA PRORAČUNSKOG KORISNIKA JEDINICE LOKALNE I PODRUČNE (REGIONALNE) SAMOUPRAVE ZA N. GODINU</t>
  </si>
  <si>
    <t>I. OPĆI DIO</t>
  </si>
  <si>
    <t>SAŽETAK  RAČUNA PRIHODA I RASHODA I  RAČUNA FINANCIRANJA</t>
  </si>
  <si>
    <t>SAŽETAK  RAČUNA PRIHODA I RASHODA</t>
  </si>
  <si>
    <t>12411 OSNOVNA ŠKOLA OTRIĆI-DUBRAVE</t>
  </si>
  <si>
    <t xml:space="preserve">POLUGODIŠNJE OSTVARENJE/IZVRŠENJE 2023.
</t>
  </si>
  <si>
    <t>I. REBALANS 2024.</t>
  </si>
  <si>
    <t>OSTVARENJE/IZVRŠENJE POLUGODIŠNJE 2024.</t>
  </si>
  <si>
    <t>INDEKS</t>
  </si>
  <si>
    <t>INDEKS**</t>
  </si>
  <si>
    <t>5=4/2*100</t>
  </si>
  <si>
    <t>6=4/3*100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</si>
  <si>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</si>
  <si>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</si>
  <si>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</si>
  <si>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</si>
  <si>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</si>
  <si>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</si>
  <si>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MANJAK</t>
  </si>
  <si>
    <t>SAŽETAK RAČUNA FINANCIRANJA</t>
  </si>
  <si>
    <t>OSTVARENJE/IZVRŠENJE POLUGODIŠNJE 2024</t>
  </si>
  <si>
    <t>8 PRIMICI OD FINANCIJSKE IMOVINE I ZADUŽIVANJA</t>
  </si>
  <si>
    <t>5 IZDACI ZA FINANCIJSKU IMOVINU I OTPLATE ZAJMOVA</t>
  </si>
  <si>
    <t>RAZLIKA PRIMITAKA I IZDATAKA</t>
  </si>
  <si>
    <t>PRENESENI VIŠAK/MANJAK IZ PRETHODNE GODINE</t>
  </si>
  <si>
    <t>PRIJENOS  VIŠKA/MANJKA U SLJEDEĆE RAZDOBLJE</t>
  </si>
  <si>
    <t>SAŽETAK  RAČUNA PRIHODA I RASHODA I  RAČUNA FINANCIRANJA  može sadržavati i dodatne podatke.</t>
  </si>
  <si>
    <t>Napomena:  Iznosi u stupcu "OSTVARENJE/IZVRŠENJE N-1." preračunavaju se iz kuna u eure prema fiksnom tečaju konverzije (1 EUR=7,53450 kuna) i po pravilima za preračunavanje i zaokruživanje.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</si>
  <si>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</si>
  <si>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</si>
  <si>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</si>
  <si>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 xml:space="preserve"> RAČUN PRIHODA I RASHODA </t>
  </si>
  <si>
    <t xml:space="preserve">IZVJEŠTAJ O PRIHODIMA I RASHODIMA PREMA EKONOMSKOJ KLASIFIKACIJI </t>
  </si>
  <si>
    <t>12411  OSNOVNA ŠKOLA OTRIĆI-DUBRAVE</t>
  </si>
  <si>
    <t xml:space="preserve">OSTVARENJE/IZVRŠENJE POLUGODIŠNJE 2024.
</t>
  </si>
  <si>
    <t>UKUPNO PRIHODI</t>
  </si>
  <si>
    <t>Prihodi poslovanja</t>
  </si>
  <si>
    <t>Pomoći iz inozemstva i od subjekata unutar općeg proračuna</t>
  </si>
  <si>
    <t>Tekuće pomoći proračunskim korisnicima iz proračuna koji im nije nadležan</t>
  </si>
  <si>
    <t>Kapitalne pomoći proračunskim korisnicima iz proračuna koji im nije nadležan</t>
  </si>
  <si>
    <t>Prihodi od imovine</t>
  </si>
  <si>
    <t>Kamate na oročena sredstva</t>
  </si>
  <si>
    <t>Prihodi od upravnih i adminstrativnih pristojbi</t>
  </si>
  <si>
    <t>Ostali nespomenuti rashodi</t>
  </si>
  <si>
    <t xml:space="preserve"> Prihodi od prodaje proizvoda i robe te pruženih usluga i prihodi od donacija</t>
  </si>
  <si>
    <t>Tekuće donacije</t>
  </si>
  <si>
    <t>Prihodi iz nadležnog proračuna i od HZZO na temelju ugovornih obveza</t>
  </si>
  <si>
    <t>Prihodi iz nadležnog proračuna za finaciranje rashoda poslovanja</t>
  </si>
  <si>
    <t>….</t>
  </si>
  <si>
    <t>Prihodi iz nadležnog proračuna za fin.rashoda za nabavu nef.imovine</t>
  </si>
  <si>
    <t>Prihodi od prodaje nefinancijske imovine</t>
  </si>
  <si>
    <t>Prihodi od prodaje proizvedene dugotrajne imovine</t>
  </si>
  <si>
    <t>Rezultat poslovanja</t>
  </si>
  <si>
    <t>Višak/manjak prihoda</t>
  </si>
  <si>
    <t>Višak prihoda</t>
  </si>
  <si>
    <t>…</t>
  </si>
  <si>
    <t xml:space="preserve">POLUGODIŠNJE OSTVARENJE/IZVRŠENJE 
2023. </t>
  </si>
  <si>
    <t>OSTVARENJE/IZVRŠENJE POLUGODIŠNJE
2024.</t>
  </si>
  <si>
    <t>UKUPNO RASHODI</t>
  </si>
  <si>
    <t>Rashodi poslovanja</t>
  </si>
  <si>
    <t>Rashodi za zaposlene</t>
  </si>
  <si>
    <t>Plaće</t>
  </si>
  <si>
    <t>Plaće za redovan rad</t>
  </si>
  <si>
    <t>Ostali rashodi za zaposlene</t>
  </si>
  <si>
    <t>Doprinosi na plaće</t>
  </si>
  <si>
    <t>Doprinosi za obvezno zdravstveno osiguranje</t>
  </si>
  <si>
    <t>Doprinosi za obvezno osiguranje u slučaju nezaposlenosti</t>
  </si>
  <si>
    <t>Materijalni rashodi</t>
  </si>
  <si>
    <t>Naknade troškova zaposlenima</t>
  </si>
  <si>
    <t>Službena putovanja</t>
  </si>
  <si>
    <t xml:space="preserve">Naknade za prijevoz </t>
  </si>
  <si>
    <t>Stručno usavršavanje zaposlenika</t>
  </si>
  <si>
    <t>Ostale naknade troškova zaposlenima</t>
  </si>
  <si>
    <t>Rashodi za materijal i energiju</t>
  </si>
  <si>
    <t>Uredski materijal i ostali materijali rashodi</t>
  </si>
  <si>
    <t>Materijal i sirovine</t>
  </si>
  <si>
    <t>Energija</t>
  </si>
  <si>
    <t>Materijal i djelovi za tekuće i investicijsko održavanje</t>
  </si>
  <si>
    <t>Sitni inventar i auto gume</t>
  </si>
  <si>
    <t>Rashodi za usluge</t>
  </si>
  <si>
    <t>Usluge telefona pošte i prijevoza</t>
  </si>
  <si>
    <t>Usluge tekućeg i investcijskog održavanja</t>
  </si>
  <si>
    <t>Usluge promidžbe i informiranja</t>
  </si>
  <si>
    <t>Komunalne usluge</t>
  </si>
  <si>
    <t>Zakupnine i najamnine</t>
  </si>
  <si>
    <t>Zdravstvene i veterninarske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</si>
  <si>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</si>
  <si>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</si>
  <si>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</si>
  <si>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</si>
  <si>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</si>
  <si>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</si>
  <si>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 i norme</t>
  </si>
  <si>
    <t>Pristojbe i naknade</t>
  </si>
  <si>
    <t>Troškovi sudskih postupaka</t>
  </si>
  <si>
    <t>Financijski rashodi</t>
  </si>
  <si>
    <t>Ostali financijski rashodi</t>
  </si>
  <si>
    <t>Bankarske usluge i usluge platnog promet</t>
  </si>
  <si>
    <t>Zatezne kamate</t>
  </si>
  <si>
    <t>Naknade građanim i kućanstvima na temelju osiguranja</t>
  </si>
  <si>
    <t>Ostale naknade građanima i kućanstvima iz proračuna</t>
  </si>
  <si>
    <t>Naknade građanima i kućanstvima u naravi</t>
  </si>
  <si>
    <t>Ostali rashodi</t>
  </si>
  <si>
    <t>Tekuće donacije u novcu</t>
  </si>
  <si>
    <t>Rashodi za nabavu nefinancijske imovine</t>
  </si>
  <si>
    <t>Rashodi za nabavu proizvedene dugotrajne imovine</t>
  </si>
  <si>
    <t>Postrojenja i oprema</t>
  </si>
  <si>
    <t>Oprema za održavanja i zaštitu</t>
  </si>
  <si>
    <t>Knjige umjetnička djela i ostale</t>
  </si>
  <si>
    <t xml:space="preserve">Knjige </t>
  </si>
  <si>
    <t>Rashodi za dodatna ulaganja na nefinacijskoj imovini</t>
  </si>
  <si>
    <t>Dodatna ulaganja na građeviskim objektima</t>
  </si>
  <si>
    <t>IZVJEŠTAJ O PRIHODIMA I RASHODIMA PREMA IZVORIMA FINANCIRANJA</t>
  </si>
  <si>
    <t xml:space="preserve">OSTVARENJE/IZVRŠENJE POLUGODIŠNJE 2024. 
 </t>
  </si>
  <si>
    <t>UKUPNO PRIMICI</t>
  </si>
  <si>
    <t>1 Opći prihodi i primici</t>
  </si>
  <si>
    <t>11 Opći prihodi i primici</t>
  </si>
  <si>
    <t>12 Sredstva učešća za pomoći</t>
  </si>
  <si>
    <t>2 Doprinosi</t>
  </si>
  <si>
    <t>21 Doprinosi za mirovinsko osiguranje</t>
  </si>
  <si>
    <t>3 Vlastiti prihodi</t>
  </si>
  <si>
    <t>32-vlastiti prihodi</t>
  </si>
  <si>
    <t>4 Prihodi za posebene namjene</t>
  </si>
  <si>
    <t>4.3.1 Ostali prihodi za posebne namjene</t>
  </si>
  <si>
    <t>4.4  Decentralizirana sredstva</t>
  </si>
  <si>
    <t>5 Pomoći</t>
  </si>
  <si>
    <t>5.8 Ostale pomoći</t>
  </si>
  <si>
    <t>5,6. pomoći EU</t>
  </si>
  <si>
    <t>6 Donacije</t>
  </si>
  <si>
    <t>6.2 Donacije -prorač.korisnici</t>
  </si>
  <si>
    <t>7 Prihodi od nefinacijske imovine i nadoknada šteta s osnova osiguranja</t>
  </si>
  <si>
    <t>71 Prihodi od nefinacijske imovine i nadoknada šteta s osnova osiguranja</t>
  </si>
  <si>
    <t xml:space="preserve">UKUPNO IZDACI </t>
  </si>
  <si>
    <t>32- Vlastiti prihodi</t>
  </si>
  <si>
    <t>4 Prihodi za posebne namjene</t>
  </si>
  <si>
    <t>4.3 Ostali prihodi za posebne namjene</t>
  </si>
  <si>
    <t>4.4 Decentralizirana sredstva</t>
  </si>
  <si>
    <t xml:space="preserve">  5.2 Školska shema</t>
  </si>
  <si>
    <t xml:space="preserve">  5.6 Fondovi EU</t>
  </si>
  <si>
    <t xml:space="preserve">  5.8 Ostale pomoći</t>
  </si>
  <si>
    <t xml:space="preserve">  5.9 Ostale pomoći</t>
  </si>
  <si>
    <t>6.2 Donacije proračunski korisnici</t>
  </si>
  <si>
    <t>IZVJEŠTAJ O RASHODIMA PREMA FUNKCIJSKOJ KLASIFIKACIJI</t>
  </si>
  <si>
    <t>12399 OSNOVNA ŠKOLA OPUZEN</t>
  </si>
  <si>
    <t>POLUGODIŠNJE IZVRŠENJE 
2023.</t>
  </si>
  <si>
    <t>POLUGODIŠNJE IZVRŠENJE 
2024.</t>
  </si>
  <si>
    <t>UKUPNI RASHODI</t>
  </si>
  <si>
    <t>09 Obrazovanje</t>
  </si>
  <si>
    <t>091 Predškolsko i osnovno obrazovanje</t>
  </si>
  <si>
    <t>096 Dodatne usluge u obrazovanju</t>
  </si>
  <si>
    <t>098 Eu projekti u obrazovanju</t>
  </si>
  <si>
    <t xml:space="preserve"> RAČUN FINANCIRANJA</t>
  </si>
  <si>
    <t xml:space="preserve">IZVJEŠTAJ RAČUNA FINANCIRANJA PREMA EKONOMSKOJ KLASIFIKACIJI </t>
  </si>
  <si>
    <t>BROJČANA OZNAKA I NAZIV</t>
  </si>
  <si>
    <t xml:space="preserve">OSTVARENJE/IZVRŠENJE 
N-1. </t>
  </si>
  <si>
    <t>IZVORNI PLAN ILI REBALANS N.*</t>
  </si>
  <si>
    <t>TEKUĆI PLAN N.*</t>
  </si>
  <si>
    <t xml:space="preserve">OSTVARENJE/IZVRŠENJE 
N. </t>
  </si>
  <si>
    <t>6=5/2*100</t>
  </si>
  <si>
    <t>7=5/4*100</t>
  </si>
  <si>
    <t>Primici od financijske imovine i zaduživanja</t>
  </si>
  <si>
    <t>Primici od zaduživanja</t>
  </si>
  <si>
    <t>Primljeni krediti i zajmovi od međunarodnih organizacija, institucija i tijela EU te inozemnih vlada</t>
  </si>
  <si>
    <t>Primljeni zajmovi od međunarodnih organizacija</t>
  </si>
  <si>
    <t>Izdaci za financijsku imovinu i otplate zajmova</t>
  </si>
  <si>
    <t>Izdaci za otplatu glavnice primljenih kredita i zajmova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</si>
  <si>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</si>
  <si>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</si>
  <si>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</si>
  <si>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POLUGODIŠNJE  OSTVARENJE/IZVRŠENJE 
2023.</t>
  </si>
  <si>
    <t xml:space="preserve">OSTVARENJE/IZVRŠENJE 
POLUGODIŠNJE 2024. </t>
  </si>
  <si>
    <t>II. POSEBNI DIO</t>
  </si>
  <si>
    <t>IZVJEŠTAJ PO PROGRAMSKOJ KLASIFIKACIJI</t>
  </si>
  <si>
    <t>12399 OSNOVNA ŠKOLA OTRIĆI-DUBRAVE</t>
  </si>
  <si>
    <t xml:space="preserve"> POLUGODIŠNJE IZVRŠENJE 
2024. </t>
  </si>
  <si>
    <t>4=3/2*100</t>
  </si>
  <si>
    <t>OSNOVNA ŠKOLA OTRIĆI-DUBRAVE</t>
  </si>
  <si>
    <t>IZVORI FINANCIRANJA UKUPNO</t>
  </si>
  <si>
    <t>Opći prihodi i primici</t>
  </si>
  <si>
    <t>Vlastiti prihodi</t>
  </si>
  <si>
    <t>Prihodi za posebne namjene</t>
  </si>
  <si>
    <t>Pomoći</t>
  </si>
  <si>
    <t>Donacije</t>
  </si>
  <si>
    <t>Prihodi od nef.imovine</t>
  </si>
  <si>
    <t>Namjenski primici</t>
  </si>
  <si>
    <t>Rezultat</t>
  </si>
  <si>
    <t>Šifra</t>
  </si>
  <si>
    <t xml:space="preserve">Naziv </t>
  </si>
  <si>
    <t>PROGRAM A101206</t>
  </si>
  <si>
    <t>EU projekti UO za obrazovanje,kulturu i sport</t>
  </si>
  <si>
    <t>Aktivnost A101206T120602</t>
  </si>
  <si>
    <t>Europski socijalni fond-Projekt Zajedno možemo sve vol.6/7-pomoćnik u nastavi</t>
  </si>
  <si>
    <t>Izvor financiranja 1.1</t>
  </si>
  <si>
    <t xml:space="preserve">Opći prihodi i primici </t>
  </si>
  <si>
    <t>Izvor financiranja 5.6</t>
  </si>
  <si>
    <t>Fondovi EU</t>
  </si>
  <si>
    <t>PROGRAM A101207</t>
  </si>
  <si>
    <t>Zakonski standardi ustanova u obrazovanju</t>
  </si>
  <si>
    <t>Aktivnost A101207A120701</t>
  </si>
  <si>
    <t>Osiguranje uvjeta rada za redovno poslovanje osnovne škole</t>
  </si>
  <si>
    <t>Rahodi za usluge</t>
  </si>
  <si>
    <t>Izvor financiranja 3.2</t>
  </si>
  <si>
    <t>Vlastiti prihodi-proračunski korisnici</t>
  </si>
  <si>
    <t>Izvor financiranja 4.3</t>
  </si>
  <si>
    <t>Prihodi za posebne namjene-proračunski korisnici</t>
  </si>
  <si>
    <t>Izvor financiranja 4.4</t>
  </si>
  <si>
    <t>Decentralizirana sredstva</t>
  </si>
  <si>
    <t>Izvor financiranja 5.8</t>
  </si>
  <si>
    <t>Ostale pomoći-proračunski korisnici</t>
  </si>
  <si>
    <t>Plaće (Bruto)</t>
  </si>
  <si>
    <t>Bankaske usluge i usluge platnog promet</t>
  </si>
  <si>
    <t>Knjige umjetnička djela</t>
  </si>
  <si>
    <t>Izvor financiranja 5.9</t>
  </si>
  <si>
    <t>Pomoći/Fondovi EU PK</t>
  </si>
  <si>
    <t>Aktivnost A101207A120702</t>
  </si>
  <si>
    <t>Investicijska ulaganja u osnovne škole</t>
  </si>
  <si>
    <t>Aktivnost A101207K120703</t>
  </si>
  <si>
    <t>Kapitalna ulaganja u osnovne škole</t>
  </si>
  <si>
    <t>Rashodi za nabavu nefinancije imovine</t>
  </si>
  <si>
    <t>Rahodi za dodatna ulaganja na nefinancijskoj imovini</t>
  </si>
  <si>
    <t>Aktivnost A101207T120708</t>
  </si>
  <si>
    <t>Školska shema voća i mlijeka</t>
  </si>
  <si>
    <t>Izvori financiranja 1.1</t>
  </si>
  <si>
    <t>Izvor financiranja 5.2</t>
  </si>
  <si>
    <t>Ostale pomoći</t>
  </si>
  <si>
    <t>Rahodi za materija i energiju</t>
  </si>
  <si>
    <t>Rashodi za materija i energiju</t>
  </si>
  <si>
    <t>PROGRAM A101208</t>
  </si>
  <si>
    <t>Program ustanova u obrazovanju iznad standarda</t>
  </si>
  <si>
    <t>Aktivnost A101208A120801</t>
  </si>
  <si>
    <t>Poticanje demografskog razvitka</t>
  </si>
  <si>
    <t>Naknade građanima i kućanstvima</t>
  </si>
  <si>
    <t>Aktivnost A101208A120803</t>
  </si>
  <si>
    <t>Natjecanje iz znanja učenika</t>
  </si>
  <si>
    <t>Ostale usluge za komunikaciju i prijevoz</t>
  </si>
  <si>
    <t>Ostale nespomenute usluge</t>
  </si>
  <si>
    <t>Aktivnost A101208A120804</t>
  </si>
  <si>
    <t>Financiranje školskih projekata</t>
  </si>
  <si>
    <t>Ostali materijal za poterbe redovnog poslovanja</t>
  </si>
  <si>
    <t>Aktivnost A101208A120808</t>
  </si>
  <si>
    <t>Nabava udžbenika za učenike OŠ</t>
  </si>
  <si>
    <t>Osnovno obrazovanje</t>
  </si>
  <si>
    <t>Aktivnost A101208A120809</t>
  </si>
  <si>
    <t>Programi školskog kurikuluma</t>
  </si>
  <si>
    <t>Donacije-proračunski korisnici</t>
  </si>
  <si>
    <t>Aktivnost A101208A120810</t>
  </si>
  <si>
    <t>Ostale aktivnosti osnovnih škola</t>
  </si>
  <si>
    <t>Oprema za održavanje i zaštitu</t>
  </si>
  <si>
    <t>Izvor financiranja 6.2</t>
  </si>
  <si>
    <t>Aktivnost A101208A120811</t>
  </si>
  <si>
    <t>Dodatne djelatnosti osnovnih škola</t>
  </si>
  <si>
    <t>Aktivnost A101208A120818</t>
  </si>
  <si>
    <t xml:space="preserve">Organizacija prehrane u osnovnim školama </t>
  </si>
  <si>
    <t>Aktivnost A101208A120819</t>
  </si>
  <si>
    <t>Opskrba školskih ustanova higijenskim potrepštinama za učenice osnovnih škola</t>
  </si>
  <si>
    <t>Ostale tekuće donacije</t>
  </si>
  <si>
    <t>Aktivnost A101206T120608</t>
  </si>
  <si>
    <t>Škoplska shema voća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</si>
</sst>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;[Red]#,##0.00"/>
  </numFmts>
  <fonts count="49">
    <font>
      <sz val="11"/>
      <color theme="1"/>
      <name val="Calibri"/>
      <charset val="238"/>
      <scheme val="minor"/>
    </font>
    <font>
      <sz val="8"/>
      <color theme="1"/>
      <name val="Calibri"/>
      <charset val="238"/>
      <scheme val="minor"/>
    </font>
    <font>
      <b/>
      <sz val="14"/>
      <color indexed="8"/>
      <name val="Arial"/>
      <charset val="238"/>
    </font>
    <font>
      <sz val="10"/>
      <color indexed="8"/>
      <name val="Arial"/>
      <charset val="238"/>
    </font>
    <font>
      <b/>
      <sz val="12"/>
      <color indexed="8"/>
      <name val="Arial"/>
      <charset val="238"/>
    </font>
    <font>
      <sz val="12"/>
      <color theme="1"/>
      <name val="Calibri"/>
      <charset val="238"/>
      <scheme val="minor"/>
    </font>
    <font>
      <b/>
      <sz val="12"/>
      <color theme="1"/>
      <name val="Arial"/>
      <charset val="238"/>
    </font>
    <font>
      <b/>
      <sz val="10"/>
      <color indexed="8"/>
      <name val="Arial"/>
      <charset val="238"/>
    </font>
    <font>
      <b/>
      <sz val="8"/>
      <color indexed="8"/>
      <name val="Arial"/>
      <charset val="238"/>
    </font>
    <font>
      <sz val="10"/>
      <color rgb="FF000000"/>
      <name val="Arial"/>
      <charset val="238"/>
    </font>
    <font>
      <b/>
      <sz val="10"/>
      <color indexed="8"/>
      <name val="Arial"/>
      <charset val="134"/>
    </font>
    <font>
      <i/>
      <sz val="10"/>
      <color indexed="8"/>
      <name val="Arial"/>
      <charset val="238"/>
    </font>
    <font>
      <sz val="10"/>
      <color indexed="8"/>
      <name val="Arial"/>
      <charset val="134"/>
    </font>
    <font>
      <b/>
      <sz val="11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0"/>
      <name val="Arial"/>
      <charset val="238"/>
    </font>
    <font>
      <i/>
      <sz val="10"/>
      <name val="Arial"/>
      <charset val="238"/>
    </font>
    <font>
      <b/>
      <sz val="10"/>
      <color theme="1"/>
      <name val="Arial"/>
      <charset val="238"/>
    </font>
    <font>
      <sz val="10"/>
      <name val="Arial"/>
      <charset val="238"/>
    </font>
    <font>
      <b/>
      <i/>
      <sz val="10"/>
      <name val="Arial"/>
      <charset val="238"/>
    </font>
    <font>
      <b/>
      <sz val="10"/>
      <name val="Arial"/>
      <charset val="134"/>
    </font>
    <font>
      <sz val="10"/>
      <name val="Arial"/>
      <charset val="134"/>
    </font>
    <font>
      <b/>
      <sz val="9"/>
      <color indexed="8"/>
      <name val="Arial"/>
      <charset val="238"/>
    </font>
    <font>
      <b/>
      <sz val="11"/>
      <color indexed="8"/>
      <name val="Arial"/>
      <charset val="238"/>
    </font>
    <font>
      <sz val="14"/>
      <color indexed="8"/>
      <name val="Arial"/>
      <charset val="238"/>
    </font>
    <font>
      <b/>
      <sz val="12"/>
      <name val="Arial"/>
      <charset val="238"/>
    </font>
    <font>
      <sz val="12"/>
      <name val="Arial"/>
      <charset val="238"/>
    </font>
    <font>
      <b/>
      <sz val="10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177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6" borderId="6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7" borderId="9" applyNumberFormat="0" applyAlignment="0" applyProtection="0">
      <alignment vertical="center"/>
    </xf>
    <xf numFmtId="0" fontId="39" fillId="8" borderId="10" applyNumberFormat="0" applyAlignment="0" applyProtection="0">
      <alignment vertical="center"/>
    </xf>
    <xf numFmtId="0" fontId="40" fillId="8" borderId="9" applyNumberFormat="0" applyAlignment="0" applyProtection="0">
      <alignment vertical="center"/>
    </xf>
    <xf numFmtId="0" fontId="41" fillId="9" borderId="11" applyNumberFormat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</cellStyleXfs>
  <cellXfs count="159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4" fontId="3" fillId="3" borderId="3" xfId="0" applyNumberFormat="1" applyFont="1" applyFill="1" applyBorder="1" applyAlignment="1">
      <alignment horizontal="left" vertical="center"/>
    </xf>
    <xf numFmtId="4" fontId="3" fillId="3" borderId="4" xfId="0" applyNumberFormat="1" applyFont="1" applyFill="1" applyBorder="1" applyAlignment="1">
      <alignment horizontal="left" vertical="center"/>
    </xf>
    <xf numFmtId="3" fontId="3" fillId="3" borderId="4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4" fontId="7" fillId="3" borderId="3" xfId="0" applyNumberFormat="1" applyFont="1" applyFill="1" applyBorder="1" applyAlignment="1">
      <alignment horizontal="left" vertical="center"/>
    </xf>
    <xf numFmtId="3" fontId="7" fillId="3" borderId="4" xfId="0" applyNumberFormat="1" applyFont="1" applyFill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4" fontId="7" fillId="5" borderId="3" xfId="0" applyNumberFormat="1" applyFont="1" applyFill="1" applyBorder="1" applyAlignment="1">
      <alignment horizontal="left" vertical="center"/>
    </xf>
    <xf numFmtId="4" fontId="10" fillId="5" borderId="4" xfId="0" applyNumberFormat="1" applyFont="1" applyFill="1" applyBorder="1" applyAlignment="1">
      <alignment horizontal="left" vertical="center"/>
    </xf>
    <xf numFmtId="3" fontId="7" fillId="5" borderId="4" xfId="0" applyNumberFormat="1" applyFont="1" applyFill="1" applyBorder="1" applyAlignment="1">
      <alignment horizontal="left" vertical="center"/>
    </xf>
    <xf numFmtId="4" fontId="7" fillId="3" borderId="4" xfId="0" applyNumberFormat="1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4" fontId="12" fillId="3" borderId="4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 indent="1"/>
    </xf>
    <xf numFmtId="0" fontId="3" fillId="3" borderId="2" xfId="0" applyFont="1" applyFill="1" applyBorder="1" applyAlignment="1">
      <alignment horizontal="left" vertical="center" wrapText="1" indent="1"/>
    </xf>
    <xf numFmtId="0" fontId="3" fillId="3" borderId="3" xfId="0" applyFont="1" applyFill="1" applyBorder="1" applyAlignment="1">
      <alignment horizontal="left" vertical="center" wrapText="1" indent="1"/>
    </xf>
    <xf numFmtId="3" fontId="3" fillId="3" borderId="3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indent="1"/>
    </xf>
    <xf numFmtId="0" fontId="0" fillId="0" borderId="4" xfId="0" applyBorder="1" applyAlignment="1">
      <alignment horizontal="left" indent="1"/>
    </xf>
    <xf numFmtId="0" fontId="11" fillId="3" borderId="1" xfId="0" applyFont="1" applyFill="1" applyBorder="1" applyAlignment="1">
      <alignment horizontal="left" vertical="center" wrapText="1" indent="1"/>
    </xf>
    <xf numFmtId="0" fontId="11" fillId="3" borderId="2" xfId="0" applyFont="1" applyFill="1" applyBorder="1" applyAlignment="1">
      <alignment horizontal="left" vertical="center" wrapText="1" indent="1"/>
    </xf>
    <xf numFmtId="0" fontId="11" fillId="3" borderId="3" xfId="0" applyFont="1" applyFill="1" applyBorder="1" applyAlignment="1">
      <alignment horizontal="left" vertical="center" wrapText="1" indent="1"/>
    </xf>
    <xf numFmtId="4" fontId="0" fillId="0" borderId="4" xfId="0" applyNumberFormat="1" applyBorder="1" applyAlignment="1">
      <alignment horizontal="left" indent="1"/>
    </xf>
    <xf numFmtId="0" fontId="3" fillId="3" borderId="1" xfId="0" applyFont="1" applyFill="1" applyBorder="1" applyAlignment="1">
      <alignment horizontal="left" vertical="center" wrapText="1" indent="2"/>
    </xf>
    <xf numFmtId="0" fontId="3" fillId="3" borderId="2" xfId="0" applyFont="1" applyFill="1" applyBorder="1" applyAlignment="1">
      <alignment horizontal="left" vertical="center" wrapText="1" indent="2"/>
    </xf>
    <xf numFmtId="0" fontId="3" fillId="3" borderId="3" xfId="0" applyFont="1" applyFill="1" applyBorder="1" applyAlignment="1">
      <alignment horizontal="left" vertical="center" wrapText="1" indent="2"/>
    </xf>
    <xf numFmtId="4" fontId="0" fillId="3" borderId="4" xfId="0" applyNumberFormat="1" applyFill="1" applyBorder="1" applyAlignment="1">
      <alignment horizontal="left" indent="1"/>
    </xf>
    <xf numFmtId="0" fontId="7" fillId="3" borderId="1" xfId="0" applyFont="1" applyFill="1" applyBorder="1" applyAlignment="1">
      <alignment horizontal="left" vertical="center" wrapText="1" indent="1"/>
    </xf>
    <xf numFmtId="0" fontId="7" fillId="3" borderId="2" xfId="0" applyFont="1" applyFill="1" applyBorder="1" applyAlignment="1">
      <alignment horizontal="left" vertical="center" wrapText="1" indent="1"/>
    </xf>
    <xf numFmtId="0" fontId="7" fillId="3" borderId="3" xfId="0" applyFont="1" applyFill="1" applyBorder="1" applyAlignment="1">
      <alignment horizontal="left" vertical="center" wrapText="1" indent="1"/>
    </xf>
    <xf numFmtId="4" fontId="13" fillId="3" borderId="4" xfId="0" applyNumberFormat="1" applyFont="1" applyFill="1" applyBorder="1" applyAlignment="1">
      <alignment horizontal="left" indent="1"/>
    </xf>
    <xf numFmtId="0" fontId="13" fillId="3" borderId="4" xfId="0" applyFont="1" applyFill="1" applyBorder="1" applyAlignment="1">
      <alignment horizontal="left" indent="1"/>
    </xf>
    <xf numFmtId="4" fontId="14" fillId="0" borderId="4" xfId="0" applyNumberFormat="1" applyFont="1" applyBorder="1" applyAlignment="1">
      <alignment horizontal="left" indent="1"/>
    </xf>
    <xf numFmtId="0" fontId="14" fillId="3" borderId="4" xfId="0" applyFont="1" applyFill="1" applyBorder="1" applyAlignment="1">
      <alignment horizontal="left" indent="1"/>
    </xf>
    <xf numFmtId="4" fontId="13" fillId="0" borderId="4" xfId="0" applyNumberFormat="1" applyFont="1" applyBorder="1" applyAlignment="1">
      <alignment horizontal="left" indent="1"/>
    </xf>
    <xf numFmtId="4" fontId="15" fillId="0" borderId="4" xfId="0" applyNumberFormat="1" applyFont="1" applyBorder="1" applyAlignment="1">
      <alignment horizontal="left" indent="1"/>
    </xf>
    <xf numFmtId="178" fontId="0" fillId="0" borderId="4" xfId="0" applyNumberFormat="1" applyBorder="1" applyAlignment="1">
      <alignment horizontal="left" indent="1"/>
    </xf>
    <xf numFmtId="178" fontId="0" fillId="3" borderId="4" xfId="0" applyNumberFormat="1" applyFill="1" applyBorder="1" applyAlignment="1">
      <alignment horizontal="left" indent="1"/>
    </xf>
    <xf numFmtId="0" fontId="7" fillId="5" borderId="1" xfId="0" applyFont="1" applyFill="1" applyBorder="1" applyAlignment="1">
      <alignment horizontal="left" vertical="center" wrapText="1" indent="1"/>
    </xf>
    <xf numFmtId="0" fontId="7" fillId="5" borderId="2" xfId="0" applyFont="1" applyFill="1" applyBorder="1" applyAlignment="1">
      <alignment horizontal="left" vertical="center" wrapText="1" indent="1"/>
    </xf>
    <xf numFmtId="0" fontId="7" fillId="5" borderId="3" xfId="0" applyFont="1" applyFill="1" applyBorder="1" applyAlignment="1">
      <alignment horizontal="left" vertical="center" wrapText="1" indent="1"/>
    </xf>
    <xf numFmtId="4" fontId="15" fillId="5" borderId="4" xfId="0" applyNumberFormat="1" applyFont="1" applyFill="1" applyBorder="1" applyAlignment="1">
      <alignment horizontal="left" indent="1"/>
    </xf>
    <xf numFmtId="4" fontId="13" fillId="5" borderId="4" xfId="0" applyNumberFormat="1" applyFont="1" applyFill="1" applyBorder="1" applyAlignment="1">
      <alignment horizontal="left" inden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left" indent="1"/>
    </xf>
    <xf numFmtId="0" fontId="10" fillId="0" borderId="0" xfId="0" applyFont="1" applyAlignment="1">
      <alignment vertical="center" wrapText="1"/>
    </xf>
    <xf numFmtId="0" fontId="16" fillId="3" borderId="4" xfId="0" applyFont="1" applyFill="1" applyBorder="1" applyAlignment="1">
      <alignment horizontal="left" vertical="center" wrapText="1"/>
    </xf>
    <xf numFmtId="4" fontId="7" fillId="3" borderId="4" xfId="0" applyNumberFormat="1" applyFont="1" applyFill="1" applyBorder="1" applyAlignment="1">
      <alignment horizontal="right"/>
    </xf>
    <xf numFmtId="4" fontId="0" fillId="0" borderId="4" xfId="0" applyNumberFormat="1" applyBorder="1"/>
    <xf numFmtId="4" fontId="13" fillId="0" borderId="4" xfId="0" applyNumberFormat="1" applyFont="1" applyBorder="1"/>
    <xf numFmtId="0" fontId="17" fillId="3" borderId="4" xfId="0" applyFont="1" applyFill="1" applyBorder="1" applyAlignment="1">
      <alignment horizontal="left" vertical="center" wrapText="1" indent="1"/>
    </xf>
    <xf numFmtId="4" fontId="3" fillId="3" borderId="4" xfId="0" applyNumberFormat="1" applyFont="1" applyFill="1" applyBorder="1" applyAlignment="1">
      <alignment horizontal="right"/>
    </xf>
    <xf numFmtId="0" fontId="17" fillId="3" borderId="4" xfId="0" applyFont="1" applyFill="1" applyBorder="1" applyAlignment="1">
      <alignment horizontal="left" vertical="center" indent="1"/>
    </xf>
    <xf numFmtId="0" fontId="17" fillId="3" borderId="4" xfId="0" applyFont="1" applyFill="1" applyBorder="1" applyAlignment="1">
      <alignment horizontal="left" vertical="center" wrapText="1"/>
    </xf>
    <xf numFmtId="4" fontId="7" fillId="3" borderId="4" xfId="0" applyNumberFormat="1" applyFont="1" applyFill="1" applyBorder="1" applyAlignment="1">
      <alignment horizontal="center"/>
    </xf>
    <xf numFmtId="4" fontId="15" fillId="0" borderId="4" xfId="0" applyNumberFormat="1" applyFont="1" applyBorder="1"/>
    <xf numFmtId="4" fontId="18" fillId="3" borderId="4" xfId="0" applyNumberFormat="1" applyFont="1" applyFill="1" applyBorder="1" applyAlignment="1">
      <alignment horizontal="right"/>
    </xf>
    <xf numFmtId="3" fontId="3" fillId="3" borderId="4" xfId="0" applyNumberFormat="1" applyFont="1" applyFill="1" applyBorder="1" applyAlignment="1">
      <alignment horizontal="right"/>
    </xf>
    <xf numFmtId="0" fontId="19" fillId="3" borderId="4" xfId="0" applyFont="1" applyFill="1" applyBorder="1" applyAlignment="1">
      <alignment horizontal="left" vertical="center" wrapText="1"/>
    </xf>
    <xf numFmtId="0" fontId="19" fillId="3" borderId="4" xfId="0" applyFont="1" applyFill="1" applyBorder="1" applyAlignment="1">
      <alignment horizontal="left" vertical="center"/>
    </xf>
    <xf numFmtId="0" fontId="17" fillId="3" borderId="4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vertical="center" wrapText="1"/>
    </xf>
    <xf numFmtId="0" fontId="19" fillId="3" borderId="4" xfId="0" applyFont="1" applyFill="1" applyBorder="1" applyAlignment="1">
      <alignment vertical="center" wrapText="1"/>
    </xf>
    <xf numFmtId="0" fontId="0" fillId="0" borderId="4" xfId="0" applyBorder="1"/>
    <xf numFmtId="3" fontId="3" fillId="3" borderId="4" xfId="0" applyNumberFormat="1" applyFont="1" applyFill="1" applyBorder="1" applyAlignment="1">
      <alignment horizontal="right" wrapText="1"/>
    </xf>
    <xf numFmtId="178" fontId="7" fillId="3" borderId="4" xfId="0" applyNumberFormat="1" applyFont="1" applyFill="1" applyBorder="1" applyAlignment="1">
      <alignment horizontal="right"/>
    </xf>
    <xf numFmtId="178" fontId="13" fillId="0" borderId="4" xfId="0" applyNumberFormat="1" applyFont="1" applyBorder="1"/>
    <xf numFmtId="178" fontId="0" fillId="0" borderId="4" xfId="0" applyNumberFormat="1" applyBorder="1"/>
    <xf numFmtId="178" fontId="3" fillId="3" borderId="4" xfId="0" applyNumberFormat="1" applyFont="1" applyFill="1" applyBorder="1" applyAlignment="1">
      <alignment horizontal="right"/>
    </xf>
    <xf numFmtId="0" fontId="13" fillId="0" borderId="4" xfId="0" applyFont="1" applyBorder="1"/>
    <xf numFmtId="4" fontId="0" fillId="0" borderId="0" xfId="0" applyNumberFormat="1"/>
    <xf numFmtId="0" fontId="13" fillId="0" borderId="0" xfId="0" applyFont="1"/>
    <xf numFmtId="178" fontId="13" fillId="0" borderId="4" xfId="0" applyNumberFormat="1" applyFont="1" applyBorder="1" applyAlignment="1">
      <alignment horizontal="right"/>
    </xf>
    <xf numFmtId="178" fontId="0" fillId="0" borderId="4" xfId="0" applyNumberFormat="1" applyBorder="1" applyAlignment="1">
      <alignment horizontal="right"/>
    </xf>
    <xf numFmtId="0" fontId="20" fillId="3" borderId="4" xfId="0" applyFont="1" applyFill="1" applyBorder="1" applyAlignment="1">
      <alignment horizontal="left" vertical="center"/>
    </xf>
    <xf numFmtId="0" fontId="15" fillId="0" borderId="0" xfId="0" applyFont="1"/>
    <xf numFmtId="0" fontId="21" fillId="3" borderId="4" xfId="0" applyFont="1" applyFill="1" applyBorder="1" applyAlignment="1">
      <alignment horizontal="left" vertical="center" wrapText="1"/>
    </xf>
    <xf numFmtId="178" fontId="10" fillId="3" borderId="4" xfId="0" applyNumberFormat="1" applyFont="1" applyFill="1" applyBorder="1" applyAlignment="1">
      <alignment horizontal="right"/>
    </xf>
    <xf numFmtId="0" fontId="22" fillId="3" borderId="4" xfId="0" applyFont="1" applyFill="1" applyBorder="1" applyAlignment="1">
      <alignment horizontal="left" vertical="center"/>
    </xf>
    <xf numFmtId="0" fontId="0" fillId="2" borderId="0" xfId="0" applyFill="1"/>
    <xf numFmtId="0" fontId="4" fillId="3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wrapText="1"/>
    </xf>
    <xf numFmtId="0" fontId="24" fillId="3" borderId="5" xfId="0" applyFont="1" applyFill="1" applyBorder="1" applyAlignment="1">
      <alignment horizontal="left" wrapText="1"/>
    </xf>
    <xf numFmtId="0" fontId="13" fillId="3" borderId="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vertical="center"/>
    </xf>
    <xf numFmtId="178" fontId="7" fillId="2" borderId="4" xfId="0" applyNumberFormat="1" applyFont="1" applyFill="1" applyBorder="1" applyAlignment="1">
      <alignment horizontal="right"/>
    </xf>
    <xf numFmtId="0" fontId="16" fillId="0" borderId="1" xfId="0" applyFont="1" applyBorder="1" applyAlignment="1">
      <alignment horizontal="left" vertical="center" wrapText="1"/>
    </xf>
    <xf numFmtId="0" fontId="19" fillId="0" borderId="2" xfId="0" applyFont="1" applyBorder="1" applyAlignment="1">
      <alignment vertical="center" wrapText="1"/>
    </xf>
    <xf numFmtId="0" fontId="19" fillId="0" borderId="2" xfId="0" applyFont="1" applyBorder="1" applyAlignment="1">
      <alignment vertical="center"/>
    </xf>
    <xf numFmtId="178" fontId="7" fillId="0" borderId="4" xfId="0" applyNumberFormat="1" applyFont="1" applyBorder="1" applyAlignment="1">
      <alignment horizontal="right"/>
    </xf>
    <xf numFmtId="0" fontId="16" fillId="0" borderId="1" xfId="0" applyFont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25" fillId="3" borderId="0" xfId="0" applyFont="1" applyFill="1" applyAlignment="1">
      <alignment horizontal="center" vertical="center" wrapText="1"/>
    </xf>
    <xf numFmtId="178" fontId="25" fillId="3" borderId="0" xfId="0" applyNumberFormat="1" applyFont="1" applyFill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26" fillId="3" borderId="0" xfId="0" applyFont="1" applyFill="1" applyAlignment="1">
      <alignment horizontal="left" wrapText="1"/>
    </xf>
    <xf numFmtId="0" fontId="27" fillId="3" borderId="0" xfId="0" applyFont="1" applyFill="1" applyAlignment="1">
      <alignment wrapText="1"/>
    </xf>
    <xf numFmtId="3" fontId="4" fillId="3" borderId="0" xfId="0" applyNumberFormat="1" applyFont="1" applyFill="1" applyAlignment="1">
      <alignment horizontal="right"/>
    </xf>
    <xf numFmtId="0" fontId="26" fillId="0" borderId="0" xfId="0" applyFont="1" applyAlignment="1">
      <alignment horizontal="left" wrapText="1"/>
    </xf>
    <xf numFmtId="0" fontId="27" fillId="0" borderId="0" xfId="0" applyFont="1" applyAlignment="1">
      <alignment wrapText="1"/>
    </xf>
    <xf numFmtId="3" fontId="4" fillId="0" borderId="0" xfId="0" applyNumberFormat="1" applyFont="1" applyAlignment="1">
      <alignment horizontal="right"/>
    </xf>
    <xf numFmtId="0" fontId="16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3" fillId="3" borderId="0" xfId="0" applyFont="1" applyFill="1" applyAlignment="1">
      <alignment vertical="center" wrapText="1"/>
    </xf>
    <xf numFmtId="0" fontId="0" fillId="3" borderId="0" xfId="0" applyFill="1"/>
    <xf numFmtId="0" fontId="28" fillId="3" borderId="5" xfId="0" applyFont="1" applyFill="1" applyBorder="1" applyAlignment="1">
      <alignment horizontal="right" vertical="center"/>
    </xf>
    <xf numFmtId="178" fontId="3" fillId="3" borderId="0" xfId="0" applyNumberFormat="1" applyFont="1" applyFill="1"/>
    <xf numFmtId="0" fontId="3" fillId="3" borderId="0" xfId="0" applyFont="1" applyFill="1"/>
    <xf numFmtId="3" fontId="7" fillId="0" borderId="4" xfId="0" applyNumberFormat="1" applyFont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0" fontId="7" fillId="0" borderId="1" xfId="0" applyFont="1" applyBorder="1" applyAlignment="1" quotePrefix="1">
      <alignment horizontal="center" wrapText="1"/>
    </xf>
    <xf numFmtId="0" fontId="7" fillId="0" borderId="4" xfId="0" applyFont="1" applyBorder="1" applyAlignment="1" quotePrefix="1">
      <alignment horizontal="center" vertical="center" wrapText="1"/>
    </xf>
    <xf numFmtId="0" fontId="16" fillId="0" borderId="1" xfId="0" applyFont="1" applyBorder="1" applyAlignment="1" quotePrefix="1">
      <alignment horizontal="left" vertical="center"/>
    </xf>
    <xf numFmtId="0" fontId="16" fillId="0" borderId="1" xfId="0" applyFont="1" applyBorder="1" applyAlignment="1" quotePrefix="1">
      <alignment horizontal="left" vertical="center" wrapText="1"/>
    </xf>
    <xf numFmtId="0" fontId="16" fillId="2" borderId="1" xfId="0" applyFont="1" applyFill="1" applyBorder="1" applyAlignment="1" quotePrefix="1">
      <alignment horizontal="left" vertical="center" wrapText="1"/>
    </xf>
    <xf numFmtId="0" fontId="26" fillId="3" borderId="0" xfId="0" applyFont="1" applyFill="1" applyAlignment="1" quotePrefix="1">
      <alignment horizontal="left" wrapText="1"/>
    </xf>
    <xf numFmtId="0" fontId="19" fillId="3" borderId="4" xfId="0" applyFont="1" applyFill="1" applyBorder="1" applyAlignment="1" quotePrefix="1">
      <alignment horizontal="left" vertical="center"/>
    </xf>
    <xf numFmtId="0" fontId="17" fillId="3" borderId="4" xfId="0" applyFont="1" applyFill="1" applyBorder="1" applyAlignment="1" quotePrefix="1">
      <alignment horizontal="left" vertical="center"/>
    </xf>
    <xf numFmtId="0" fontId="19" fillId="3" borderId="4" xfId="0" applyFont="1" applyFill="1" applyBorder="1" applyAlignment="1" quotePrefix="1">
      <alignment horizontal="left" vertical="center" wrapText="1"/>
    </xf>
    <xf numFmtId="0" fontId="16" fillId="3" borderId="4" xfId="0" applyFont="1" applyFill="1" applyBorder="1" applyAlignment="1" quotePrefix="1">
      <alignment horizontal="left" vertical="center" wrapText="1"/>
    </xf>
    <xf numFmtId="0" fontId="16" fillId="3" borderId="4" xfId="0" applyFont="1" applyFill="1" applyBorder="1" applyAlignment="1" quotePrefix="1">
      <alignment horizontal="left" vertical="center"/>
    </xf>
    <xf numFmtId="0" fontId="17" fillId="3" borderId="4" xfId="0" applyFont="1" applyFill="1" applyBorder="1" applyAlignment="1" quotePrefix="1">
      <alignment horizontal="left" vertical="center" wrapText="1" indent="1"/>
    </xf>
    <xf numFmtId="0" fontId="17" fillId="3" borderId="4" xfId="0" applyFont="1" applyFill="1" applyBorder="1" applyAlignment="1" quotePrefix="1">
      <alignment horizontal="left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P33"/>
  <sheetViews>
    <sheetView tabSelected="1" topLeftCell="A7" workbookViewId="0">
      <selection activeCell="H23" sqref="H23"/>
    </sheetView>
  </sheetViews>
  <sheetFormatPr defaultColWidth="9" defaultRowHeight="15"/>
  <cols>
    <col min="6" max="9" width="25.2857142857143" customWidth="1"/>
    <col min="10" max="11" width="15.7142857142857" customWidth="1"/>
  </cols>
  <sheetData>
    <row r="1" ht="42" customHeight="1" spans="2:11">
      <c r="B1" s="112" t="s">
        <v>0</v>
      </c>
      <c r="C1" s="112"/>
      <c r="D1" s="112"/>
      <c r="E1" s="112"/>
      <c r="F1" s="112"/>
      <c r="G1" s="112"/>
      <c r="H1" s="112"/>
      <c r="I1" s="112"/>
      <c r="J1" s="112"/>
      <c r="K1" s="112"/>
    </row>
    <row r="2" ht="15.75" customHeight="1" spans="2:11">
      <c r="B2" s="112" t="s">
        <v>1</v>
      </c>
      <c r="C2" s="112"/>
      <c r="D2" s="112"/>
      <c r="E2" s="112"/>
      <c r="F2" s="112"/>
      <c r="G2" s="112"/>
      <c r="H2" s="112"/>
      <c r="I2" s="112"/>
      <c r="J2" s="112"/>
      <c r="K2" s="112"/>
    </row>
    <row r="3" ht="6.75" customHeight="1" spans="2:11">
      <c r="B3" s="113"/>
      <c r="C3" s="113"/>
      <c r="D3" s="113"/>
      <c r="E3" s="114"/>
      <c r="F3" s="114"/>
      <c r="G3" s="114"/>
      <c r="H3" s="114"/>
      <c r="I3" s="152"/>
      <c r="J3" s="152"/>
      <c r="K3" s="153"/>
    </row>
    <row r="4" ht="18" customHeight="1" spans="2:11">
      <c r="B4" s="112" t="s">
        <v>2</v>
      </c>
      <c r="C4" s="112"/>
      <c r="D4" s="112"/>
      <c r="E4" s="112"/>
      <c r="F4" s="112"/>
      <c r="G4" s="112"/>
      <c r="H4" s="112"/>
      <c r="I4" s="112"/>
      <c r="J4" s="112"/>
      <c r="K4" s="112"/>
    </row>
    <row r="5" ht="18" customHeight="1" spans="2:11">
      <c r="B5" s="112"/>
      <c r="C5" s="115"/>
      <c r="D5" s="115"/>
      <c r="E5" s="115"/>
      <c r="F5" s="115"/>
      <c r="G5" s="115"/>
      <c r="H5" s="115"/>
      <c r="I5" s="115"/>
      <c r="J5" s="115"/>
      <c r="K5" s="153"/>
    </row>
    <row r="6" spans="2:11">
      <c r="B6" s="116" t="s">
        <v>3</v>
      </c>
      <c r="C6" s="116"/>
      <c r="D6" s="116"/>
      <c r="E6" s="116"/>
      <c r="F6" s="116"/>
      <c r="G6" s="117"/>
      <c r="H6" s="117"/>
      <c r="I6" s="117"/>
      <c r="J6" s="154"/>
      <c r="K6" s="153"/>
    </row>
    <row r="7" ht="51" spans="2:11">
      <c r="B7" s="159" t="s">
        <v>4</v>
      </c>
      <c r="C7" s="119"/>
      <c r="D7" s="119"/>
      <c r="E7" s="119"/>
      <c r="F7" s="120"/>
      <c r="G7" s="160" t="s">
        <v>5</v>
      </c>
      <c r="H7" s="122" t="s">
        <v>6</v>
      </c>
      <c r="I7" s="160" t="s">
        <v>7</v>
      </c>
      <c r="J7" s="122" t="s">
        <v>8</v>
      </c>
      <c r="K7" s="122" t="s">
        <v>9</v>
      </c>
    </row>
    <row r="8" s="1" customFormat="1" ht="11.25" spans="2:11">
      <c r="B8" s="123">
        <v>1</v>
      </c>
      <c r="C8" s="123"/>
      <c r="D8" s="123"/>
      <c r="E8" s="123"/>
      <c r="F8" s="124"/>
      <c r="G8" s="125">
        <v>2</v>
      </c>
      <c r="H8" s="126">
        <v>3</v>
      </c>
      <c r="I8" s="126">
        <v>4</v>
      </c>
      <c r="J8" s="126" t="s">
        <v>10</v>
      </c>
      <c r="K8" s="126" t="s">
        <v>11</v>
      </c>
    </row>
    <row r="9" spans="2:11">
      <c r="B9" s="127" t="s">
        <v>12</v>
      </c>
      <c r="C9" s="128"/>
      <c r="D9" s="128"/>
      <c r="E9" s="128"/>
      <c r="F9" s="129"/>
      <c r="G9" s="130">
        <f t="shared" ref="G9" si="0">G10+G11</f>
        <v>234234.84</v>
      </c>
      <c r="H9" s="130">
        <f t="shared" ref="H9:I9" si="1">H10+H11</f>
        <v>674202</v>
      </c>
      <c r="I9" s="130">
        <f t="shared" si="1"/>
        <v>296441.04</v>
      </c>
      <c r="J9" s="130">
        <f>I9/G9*100</f>
        <v>126.557193626704</v>
      </c>
      <c r="K9" s="130">
        <f>I9/H9*100</f>
        <v>43.969172443867</v>
      </c>
    </row>
    <row r="10" spans="2:11">
      <c r="B10" s="131" t="s">
        <v>13</v>
      </c>
      <c r="C10" s="132"/>
      <c r="D10" s="132"/>
      <c r="E10" s="132"/>
      <c r="F10" s="133"/>
      <c r="G10" s="134">
        <v>234234.84</v>
      </c>
      <c r="H10" s="134">
        <v>674202</v>
      </c>
      <c r="I10" s="134">
        <v>296441.04</v>
      </c>
      <c r="J10" s="130">
        <f>I10/G10*100</f>
        <v>126.557193626704</v>
      </c>
      <c r="K10" s="130">
        <f t="shared" ref="K10:K14" si="2">I10/H10*100</f>
        <v>43.969172443867</v>
      </c>
    </row>
    <row r="11" spans="2:11">
      <c r="B11" s="161" t="s">
        <v>14</v>
      </c>
      <c r="C11" s="133"/>
      <c r="D11" s="133"/>
      <c r="E11" s="133"/>
      <c r="F11" s="133"/>
      <c r="G11" s="134">
        <v>0</v>
      </c>
      <c r="H11" s="134">
        <v>0</v>
      </c>
      <c r="I11" s="134">
        <v>0</v>
      </c>
      <c r="J11" s="130"/>
      <c r="K11" s="130"/>
    </row>
    <row r="12" spans="2:11">
      <c r="B12" s="136" t="s">
        <v>15</v>
      </c>
      <c r="C12" s="129"/>
      <c r="D12" s="129"/>
      <c r="E12" s="129"/>
      <c r="F12" s="129"/>
      <c r="G12" s="130">
        <f t="shared" ref="G12" si="3">G13+G14</f>
        <v>234697.53</v>
      </c>
      <c r="H12" s="130">
        <f t="shared" ref="H12:I12" si="4">H13+H14</f>
        <v>674202</v>
      </c>
      <c r="I12" s="130">
        <f t="shared" si="4"/>
        <v>296441.04</v>
      </c>
      <c r="J12" s="130">
        <f>I12/G12*100</f>
        <v>126.307694844509</v>
      </c>
      <c r="K12" s="130">
        <f>I12/H12*100</f>
        <v>43.969172443867</v>
      </c>
    </row>
    <row r="13" spans="2:11">
      <c r="B13" s="162" t="s">
        <v>16</v>
      </c>
      <c r="C13" s="132"/>
      <c r="D13" s="132"/>
      <c r="E13" s="132"/>
      <c r="F13" s="132"/>
      <c r="G13" s="134">
        <v>234697.53</v>
      </c>
      <c r="H13" s="134">
        <v>617687</v>
      </c>
      <c r="I13" s="134">
        <v>296441.04</v>
      </c>
      <c r="J13" s="130">
        <f>I13/G13*100</f>
        <v>126.307694844509</v>
      </c>
      <c r="K13" s="130">
        <f t="shared" si="2"/>
        <v>47.9921125100577</v>
      </c>
    </row>
    <row r="14" spans="2:11">
      <c r="B14" s="161" t="s">
        <v>17</v>
      </c>
      <c r="C14" s="133"/>
      <c r="D14" s="133"/>
      <c r="E14" s="133"/>
      <c r="F14" s="133"/>
      <c r="G14" s="134"/>
      <c r="H14" s="134">
        <v>56515</v>
      </c>
      <c r="I14" s="134"/>
      <c r="J14" s="130" t="e">
        <f>I14/G14*100</f>
        <v>#DIV/0!</v>
      </c>
      <c r="K14" s="130">
        <f t="shared" si="2"/>
        <v>0</v>
      </c>
    </row>
    <row r="15" spans="2:11">
      <c r="B15" s="163" t="s">
        <v>18</v>
      </c>
      <c r="C15" s="128"/>
      <c r="D15" s="128"/>
      <c r="E15" s="128"/>
      <c r="F15" s="128"/>
      <c r="G15" s="130">
        <f t="shared" ref="G15:I15" si="5">G9-G12</f>
        <v>-462.690000000002</v>
      </c>
      <c r="H15" s="130"/>
      <c r="I15" s="130">
        <f t="shared" si="5"/>
        <v>0</v>
      </c>
      <c r="J15" s="130"/>
      <c r="K15" s="130"/>
    </row>
    <row r="16" ht="18" spans="2:11">
      <c r="B16" s="114"/>
      <c r="C16" s="137"/>
      <c r="D16" s="137"/>
      <c r="E16" s="137"/>
      <c r="F16" s="137"/>
      <c r="G16" s="138"/>
      <c r="H16" s="138"/>
      <c r="I16" s="155"/>
      <c r="J16" s="155"/>
      <c r="K16" s="155"/>
    </row>
    <row r="17" ht="18" customHeight="1" spans="2:11">
      <c r="B17" s="116" t="s">
        <v>19</v>
      </c>
      <c r="C17" s="116"/>
      <c r="D17" s="116"/>
      <c r="E17" s="116"/>
      <c r="F17" s="116"/>
      <c r="G17" s="137"/>
      <c r="H17" s="137"/>
      <c r="I17" s="156"/>
      <c r="J17" s="156"/>
      <c r="K17" s="156"/>
    </row>
    <row r="18" ht="51" spans="2:11">
      <c r="B18" s="159" t="s">
        <v>4</v>
      </c>
      <c r="C18" s="119"/>
      <c r="D18" s="119"/>
      <c r="E18" s="119"/>
      <c r="F18" s="120"/>
      <c r="G18" s="160" t="s">
        <v>5</v>
      </c>
      <c r="H18" s="122" t="s">
        <v>6</v>
      </c>
      <c r="I18" s="160" t="s">
        <v>20</v>
      </c>
      <c r="J18" s="122" t="s">
        <v>8</v>
      </c>
      <c r="K18" s="122" t="s">
        <v>9</v>
      </c>
    </row>
    <row r="19" s="1" customFormat="1" spans="2:42">
      <c r="B19" s="123">
        <v>1</v>
      </c>
      <c r="C19" s="123"/>
      <c r="D19" s="123"/>
      <c r="E19" s="123"/>
      <c r="F19" s="124"/>
      <c r="G19" s="125">
        <v>2</v>
      </c>
      <c r="H19" s="126">
        <v>3</v>
      </c>
      <c r="I19" s="126">
        <v>4</v>
      </c>
      <c r="J19" s="126" t="s">
        <v>10</v>
      </c>
      <c r="K19" s="126" t="s">
        <v>11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</row>
    <row r="20" ht="15.75" customHeight="1" spans="1:11">
      <c r="A20" s="1"/>
      <c r="B20" s="131" t="s">
        <v>21</v>
      </c>
      <c r="C20" s="139"/>
      <c r="D20" s="139"/>
      <c r="E20" s="139"/>
      <c r="F20" s="140"/>
      <c r="G20" s="134"/>
      <c r="H20" s="134"/>
      <c r="I20" s="134"/>
      <c r="J20" s="157"/>
      <c r="K20" s="157"/>
    </row>
    <row r="21" spans="1:11">
      <c r="A21" s="1"/>
      <c r="B21" s="131" t="s">
        <v>22</v>
      </c>
      <c r="C21" s="132"/>
      <c r="D21" s="132"/>
      <c r="E21" s="132"/>
      <c r="F21" s="132"/>
      <c r="G21" s="134"/>
      <c r="H21" s="134"/>
      <c r="I21" s="134"/>
      <c r="J21" s="157"/>
      <c r="K21" s="157"/>
    </row>
    <row r="22" s="111" customFormat="1" customHeight="1" spans="1:42">
      <c r="A22" s="1"/>
      <c r="B22" s="141" t="s">
        <v>23</v>
      </c>
      <c r="C22" s="142"/>
      <c r="D22" s="142"/>
      <c r="E22" s="142"/>
      <c r="F22" s="143"/>
      <c r="G22" s="130"/>
      <c r="H22" s="130"/>
      <c r="I22" s="130"/>
      <c r="J22" s="158"/>
      <c r="K22" s="158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="111" customFormat="1" customHeight="1" spans="1:42">
      <c r="A23" s="1"/>
      <c r="B23" s="141" t="s">
        <v>24</v>
      </c>
      <c r="C23" s="142"/>
      <c r="D23" s="142"/>
      <c r="E23" s="142"/>
      <c r="F23" s="143"/>
      <c r="G23" s="130">
        <v>151.66</v>
      </c>
      <c r="H23" s="130">
        <v>151.66</v>
      </c>
      <c r="I23" s="130"/>
      <c r="J23" s="158"/>
      <c r="K23" s="158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11">
      <c r="A24" s="1"/>
      <c r="B24" s="163" t="s">
        <v>25</v>
      </c>
      <c r="C24" s="128"/>
      <c r="D24" s="128"/>
      <c r="E24" s="128"/>
      <c r="F24" s="128"/>
      <c r="G24" s="130">
        <v>311.03</v>
      </c>
      <c r="H24" s="130"/>
      <c r="I24" s="130">
        <v>151.66</v>
      </c>
      <c r="J24" s="158">
        <f>I24/G24*100</f>
        <v>48.7605697199627</v>
      </c>
      <c r="K24" s="158" t="e">
        <f>I24/H24*100</f>
        <v>#DIV/0!</v>
      </c>
    </row>
    <row r="25" ht="15.75" spans="2:11">
      <c r="B25" s="144"/>
      <c r="C25" s="145"/>
      <c r="D25" s="145"/>
      <c r="E25" s="145"/>
      <c r="F25" s="145"/>
      <c r="G25" s="146"/>
      <c r="H25" s="146"/>
      <c r="I25" s="146"/>
      <c r="J25" s="146"/>
      <c r="K25" s="153"/>
    </row>
    <row r="26" ht="15.75" spans="2:11">
      <c r="B26" s="164" t="s">
        <v>26</v>
      </c>
      <c r="C26" s="144"/>
      <c r="D26" s="144"/>
      <c r="E26" s="144"/>
      <c r="F26" s="144"/>
      <c r="G26" s="144"/>
      <c r="H26" s="144"/>
      <c r="I26" s="144"/>
      <c r="J26" s="144"/>
      <c r="K26" s="144"/>
    </row>
    <row r="27" ht="15.75" spans="2:10">
      <c r="B27" s="147"/>
      <c r="C27" s="148"/>
      <c r="D27" s="148"/>
      <c r="E27" s="148"/>
      <c r="F27" s="148"/>
      <c r="G27" s="149"/>
      <c r="H27" s="149"/>
      <c r="I27" s="149"/>
      <c r="J27" s="149"/>
    </row>
    <row r="28" customHeight="1" spans="2:11">
      <c r="B28" s="150" t="s">
        <v>27</v>
      </c>
      <c r="C28" s="150"/>
      <c r="D28" s="150"/>
      <c r="E28" s="150"/>
      <c r="F28" s="150"/>
      <c r="G28" s="150"/>
      <c r="H28" s="150"/>
      <c r="I28" s="150"/>
      <c r="J28" s="150"/>
      <c r="K28" s="150"/>
    </row>
    <row r="29" spans="2:11">
      <c r="B29" s="150" t="s">
        <v>28</v>
      </c>
      <c r="C29" s="150"/>
      <c r="D29" s="150"/>
      <c r="E29" s="150"/>
      <c r="F29" s="150"/>
      <c r="G29" s="150"/>
      <c r="H29" s="150"/>
      <c r="I29" s="150"/>
      <c r="J29" s="150"/>
      <c r="K29" s="150"/>
    </row>
    <row r="30" customHeight="1" spans="2:11">
      <c r="B30" s="150" t="s">
        <v>29</v>
      </c>
      <c r="C30" s="150"/>
      <c r="D30" s="150"/>
      <c r="E30" s="150"/>
      <c r="F30" s="150"/>
      <c r="G30" s="150"/>
      <c r="H30" s="150"/>
      <c r="I30" s="150"/>
      <c r="J30" s="150"/>
      <c r="K30" s="150"/>
    </row>
    <row r="31" ht="36.75" customHeight="1" spans="2:11">
      <c r="B31" s="150"/>
      <c r="C31" s="150"/>
      <c r="D31" s="150"/>
      <c r="E31" s="150"/>
      <c r="F31" s="150"/>
      <c r="G31" s="150"/>
      <c r="H31" s="150"/>
      <c r="I31" s="150"/>
      <c r="J31" s="150"/>
      <c r="K31" s="150"/>
    </row>
    <row r="32" customHeight="1" spans="2:11">
      <c r="B32" s="151" t="s">
        <v>30</v>
      </c>
      <c r="C32" s="151"/>
      <c r="D32" s="151"/>
      <c r="E32" s="151"/>
      <c r="F32" s="151"/>
      <c r="G32" s="151"/>
      <c r="H32" s="151"/>
      <c r="I32" s="151"/>
      <c r="J32" s="151"/>
      <c r="K32" s="151"/>
    </row>
    <row r="33" spans="2:11">
      <c r="B33" s="151"/>
      <c r="C33" s="151"/>
      <c r="D33" s="151"/>
      <c r="E33" s="151"/>
      <c r="F33" s="151"/>
      <c r="G33" s="151"/>
      <c r="H33" s="151"/>
      <c r="I33" s="151"/>
      <c r="J33" s="151"/>
      <c r="K33" s="151"/>
    </row>
  </sheetData>
  <mergeCells count="26">
    <mergeCell ref="B1:K1"/>
    <mergeCell ref="B2:K2"/>
    <mergeCell ref="B3:D3"/>
    <mergeCell ref="B4:K4"/>
    <mergeCell ref="B6:F6"/>
    <mergeCell ref="B7:F7"/>
    <mergeCell ref="B8:F8"/>
    <mergeCell ref="B9:F9"/>
    <mergeCell ref="B10:F10"/>
    <mergeCell ref="B11:F11"/>
    <mergeCell ref="B13:F13"/>
    <mergeCell ref="B14:F14"/>
    <mergeCell ref="B15:F15"/>
    <mergeCell ref="B17:F17"/>
    <mergeCell ref="B18:F18"/>
    <mergeCell ref="B19:F19"/>
    <mergeCell ref="B20:F20"/>
    <mergeCell ref="B21:F21"/>
    <mergeCell ref="B22:F22"/>
    <mergeCell ref="B23:F23"/>
    <mergeCell ref="B24:F24"/>
    <mergeCell ref="B26:K26"/>
    <mergeCell ref="B28:K28"/>
    <mergeCell ref="B29:K29"/>
    <mergeCell ref="B32:K33"/>
    <mergeCell ref="B30:K31"/>
  </mergeCells>
  <pageMargins left="0.7" right="0.7" top="0.75" bottom="0.75" header="0.3" footer="0.3"/>
  <pageSetup paperSize="9" scale="73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G42"/>
  <sheetViews>
    <sheetView workbookViewId="0">
      <selection activeCell="I11" sqref="I11"/>
    </sheetView>
  </sheetViews>
  <sheetFormatPr defaultColWidth="9" defaultRowHeight="15" outlineLevelCol="6"/>
  <cols>
    <col min="2" max="2" width="37.7142857142857" customWidth="1"/>
    <col min="3" max="5" width="25.2857142857143" customWidth="1"/>
    <col min="6" max="7" width="15.7142857142857" customWidth="1"/>
  </cols>
  <sheetData>
    <row r="1" ht="18" spans="2:7">
      <c r="B1" s="3"/>
      <c r="C1" s="3"/>
      <c r="D1" s="3"/>
      <c r="E1" s="4"/>
      <c r="F1" s="4"/>
      <c r="G1" s="4"/>
    </row>
    <row r="2" ht="15.75" customHeight="1" spans="2:7">
      <c r="B2" s="5" t="s">
        <v>168</v>
      </c>
      <c r="C2" s="5"/>
      <c r="D2" s="5"/>
      <c r="E2" s="5"/>
      <c r="F2" s="5"/>
      <c r="G2" s="5"/>
    </row>
    <row r="3" ht="18" spans="2:7">
      <c r="B3" s="3"/>
      <c r="C3" s="3"/>
      <c r="D3" s="3"/>
      <c r="E3" s="76"/>
      <c r="F3" s="4"/>
      <c r="G3" s="4"/>
    </row>
    <row r="4" ht="38.25" spans="2:7">
      <c r="B4" s="11" t="s">
        <v>4</v>
      </c>
      <c r="C4" s="11" t="s">
        <v>169</v>
      </c>
      <c r="D4" s="11" t="s">
        <v>6</v>
      </c>
      <c r="E4" s="11" t="s">
        <v>170</v>
      </c>
      <c r="F4" s="11" t="s">
        <v>8</v>
      </c>
      <c r="G4" s="11" t="s">
        <v>9</v>
      </c>
    </row>
    <row r="5" spans="2:7">
      <c r="B5" s="11">
        <v>1</v>
      </c>
      <c r="C5" s="11">
        <v>2</v>
      </c>
      <c r="D5" s="11">
        <v>3</v>
      </c>
      <c r="E5" s="11">
        <v>4</v>
      </c>
      <c r="F5" s="11" t="s">
        <v>10</v>
      </c>
      <c r="G5" s="11" t="s">
        <v>11</v>
      </c>
    </row>
    <row r="6" spans="2:7">
      <c r="B6" s="77" t="s">
        <v>114</v>
      </c>
      <c r="C6" s="78">
        <f t="shared" ref="C6:D6" si="0">C7+C10+C12+C14+C17+C20+C22</f>
        <v>234234.84</v>
      </c>
      <c r="D6" s="78">
        <f t="shared" si="0"/>
        <v>674202</v>
      </c>
      <c r="E6" s="78">
        <f t="shared" ref="E6" si="1">E7+E10+E12+E14+E17+E20+E22</f>
        <v>296441.04</v>
      </c>
      <c r="F6" s="79">
        <f>E6/C6*100</f>
        <v>126.557193626704</v>
      </c>
      <c r="G6" s="79">
        <f>E6/D6*100</f>
        <v>43.969172443867</v>
      </c>
    </row>
    <row r="7" spans="2:7">
      <c r="B7" s="77" t="s">
        <v>115</v>
      </c>
      <c r="C7" s="80">
        <v>2407.08</v>
      </c>
      <c r="D7" s="78">
        <v>11523</v>
      </c>
      <c r="E7" s="80">
        <v>4166.34</v>
      </c>
      <c r="F7" s="79"/>
      <c r="G7" s="79"/>
    </row>
    <row r="8" spans="2:7">
      <c r="B8" s="170" t="s">
        <v>116</v>
      </c>
      <c r="C8" s="79">
        <v>2407.08</v>
      </c>
      <c r="D8" s="82">
        <v>11523</v>
      </c>
      <c r="E8" s="79">
        <v>4166.34</v>
      </c>
      <c r="F8" s="79"/>
      <c r="G8" s="79"/>
    </row>
    <row r="9" spans="2:7">
      <c r="B9" s="83" t="s">
        <v>117</v>
      </c>
      <c r="C9" s="79">
        <v>0</v>
      </c>
      <c r="D9" s="82">
        <v>0</v>
      </c>
      <c r="E9" s="79">
        <v>0</v>
      </c>
      <c r="F9" s="79"/>
      <c r="G9" s="79"/>
    </row>
    <row r="10" spans="2:7">
      <c r="B10" s="77" t="s">
        <v>118</v>
      </c>
      <c r="C10" s="80">
        <v>0</v>
      </c>
      <c r="D10" s="78">
        <v>0</v>
      </c>
      <c r="E10" s="80">
        <v>0</v>
      </c>
      <c r="F10" s="79"/>
      <c r="G10" s="79"/>
    </row>
    <row r="11" spans="2:7">
      <c r="B11" s="81" t="s">
        <v>119</v>
      </c>
      <c r="C11" s="79">
        <v>0</v>
      </c>
      <c r="D11" s="82">
        <v>0</v>
      </c>
      <c r="E11" s="79">
        <v>0</v>
      </c>
      <c r="F11" s="79"/>
      <c r="G11" s="79"/>
    </row>
    <row r="12" spans="2:7">
      <c r="B12" s="77" t="s">
        <v>120</v>
      </c>
      <c r="C12" s="78">
        <f t="shared" ref="C12:E12" si="2">C13</f>
        <v>0</v>
      </c>
      <c r="D12" s="78">
        <f t="shared" si="2"/>
        <v>156</v>
      </c>
      <c r="E12" s="78">
        <f t="shared" si="2"/>
        <v>0</v>
      </c>
      <c r="F12" s="79" t="e">
        <f t="shared" ref="F12:F21" si="3">E12/C12*100</f>
        <v>#DIV/0!</v>
      </c>
      <c r="G12" s="79"/>
    </row>
    <row r="13" spans="2:7">
      <c r="B13" s="81" t="s">
        <v>121</v>
      </c>
      <c r="C13" s="79"/>
      <c r="D13" s="82">
        <v>156</v>
      </c>
      <c r="E13" s="79">
        <v>0</v>
      </c>
      <c r="F13" s="79" t="e">
        <f t="shared" si="3"/>
        <v>#DIV/0!</v>
      </c>
      <c r="G13" s="79"/>
    </row>
    <row r="14" spans="2:7">
      <c r="B14" s="77" t="s">
        <v>122</v>
      </c>
      <c r="C14" s="78">
        <f t="shared" ref="C14" si="4">C15+C16</f>
        <v>8937.19</v>
      </c>
      <c r="D14" s="78">
        <f t="shared" ref="D14:E14" si="5">D15+D16</f>
        <v>68785</v>
      </c>
      <c r="E14" s="78">
        <f t="shared" si="5"/>
        <v>6874.2</v>
      </c>
      <c r="F14" s="79">
        <f t="shared" si="3"/>
        <v>76.9167937573219</v>
      </c>
      <c r="G14" s="79">
        <f t="shared" ref="G14:G42" si="6">E14/D14*100</f>
        <v>9.9937486370575</v>
      </c>
    </row>
    <row r="15" spans="2:7">
      <c r="B15" s="81" t="s">
        <v>123</v>
      </c>
      <c r="C15" s="79">
        <v>528.8</v>
      </c>
      <c r="D15" s="82">
        <v>600</v>
      </c>
      <c r="E15" s="79">
        <v>130</v>
      </c>
      <c r="F15" s="79">
        <f t="shared" si="3"/>
        <v>24.5839636913767</v>
      </c>
      <c r="G15" s="79">
        <f t="shared" si="6"/>
        <v>21.6666666666667</v>
      </c>
    </row>
    <row r="16" spans="2:7">
      <c r="B16" s="81" t="s">
        <v>124</v>
      </c>
      <c r="C16" s="79">
        <v>8408.39</v>
      </c>
      <c r="D16" s="82">
        <v>68185</v>
      </c>
      <c r="E16" s="79">
        <v>6744.2</v>
      </c>
      <c r="F16" s="79">
        <f t="shared" si="3"/>
        <v>80.2079827410479</v>
      </c>
      <c r="G16" s="79">
        <f t="shared" si="6"/>
        <v>9.89103175185158</v>
      </c>
    </row>
    <row r="17" spans="2:7">
      <c r="B17" s="77" t="s">
        <v>125</v>
      </c>
      <c r="C17" s="78">
        <f t="shared" ref="C17" si="7">C18+C19</f>
        <v>222890.57</v>
      </c>
      <c r="D17" s="78">
        <f t="shared" ref="D17:E17" si="8">D18+D19</f>
        <v>592738</v>
      </c>
      <c r="E17" s="78">
        <f t="shared" si="8"/>
        <v>285400.5</v>
      </c>
      <c r="F17" s="79">
        <f t="shared" si="3"/>
        <v>128.045120975733</v>
      </c>
      <c r="G17" s="79">
        <f t="shared" si="6"/>
        <v>48.1495196866069</v>
      </c>
    </row>
    <row r="18" spans="2:7">
      <c r="B18" s="81" t="s">
        <v>126</v>
      </c>
      <c r="C18" s="79">
        <v>222890.57</v>
      </c>
      <c r="D18" s="82">
        <v>584877</v>
      </c>
      <c r="E18" s="79">
        <v>280670.08</v>
      </c>
      <c r="F18" s="79">
        <f t="shared" si="3"/>
        <v>125.922814949058</v>
      </c>
      <c r="G18" s="79">
        <f t="shared" si="6"/>
        <v>47.987881212631</v>
      </c>
    </row>
    <row r="19" spans="2:7">
      <c r="B19" s="81" t="s">
        <v>127</v>
      </c>
      <c r="C19" s="79">
        <v>0</v>
      </c>
      <c r="D19" s="82">
        <v>7861</v>
      </c>
      <c r="E19" s="79">
        <v>4730.42</v>
      </c>
      <c r="F19" s="79"/>
      <c r="G19" s="79"/>
    </row>
    <row r="20" spans="2:7">
      <c r="B20" s="77" t="s">
        <v>128</v>
      </c>
      <c r="C20" s="78">
        <f t="shared" ref="C20:E20" si="9">C21</f>
        <v>0</v>
      </c>
      <c r="D20" s="78">
        <f t="shared" si="9"/>
        <v>1000</v>
      </c>
      <c r="E20" s="78">
        <f t="shared" si="9"/>
        <v>0</v>
      </c>
      <c r="F20" s="79" t="e">
        <f t="shared" si="3"/>
        <v>#DIV/0!</v>
      </c>
      <c r="G20" s="79">
        <f t="shared" si="6"/>
        <v>0</v>
      </c>
    </row>
    <row r="21" spans="2:7">
      <c r="B21" s="81" t="s">
        <v>129</v>
      </c>
      <c r="C21" s="79">
        <v>0</v>
      </c>
      <c r="D21" s="82">
        <v>1000</v>
      </c>
      <c r="E21" s="79">
        <v>0</v>
      </c>
      <c r="F21" s="79" t="e">
        <f t="shared" si="3"/>
        <v>#DIV/0!</v>
      </c>
      <c r="G21" s="79">
        <f t="shared" si="6"/>
        <v>0</v>
      </c>
    </row>
    <row r="22" ht="25.5" spans="2:7">
      <c r="B22" s="77" t="s">
        <v>130</v>
      </c>
      <c r="C22" s="78">
        <v>0</v>
      </c>
      <c r="D22" s="78">
        <v>0</v>
      </c>
      <c r="E22" s="78">
        <v>0</v>
      </c>
      <c r="F22" s="79"/>
      <c r="G22" s="79"/>
    </row>
    <row r="23" ht="25.5" spans="2:7">
      <c r="B23" s="84" t="s">
        <v>131</v>
      </c>
      <c r="C23" s="79">
        <v>0</v>
      </c>
      <c r="D23" s="82">
        <v>0</v>
      </c>
      <c r="E23" s="79">
        <v>0</v>
      </c>
      <c r="F23" s="79"/>
      <c r="G23" s="79"/>
    </row>
    <row r="24" spans="2:7">
      <c r="B24" s="84"/>
      <c r="C24" s="85"/>
      <c r="D24" s="78"/>
      <c r="E24" s="86"/>
      <c r="F24" s="79"/>
      <c r="G24" s="79"/>
    </row>
    <row r="25" ht="15.75" customHeight="1" spans="2:7">
      <c r="B25" s="77" t="s">
        <v>132</v>
      </c>
      <c r="C25" s="87">
        <f t="shared" ref="C25" si="10">C26+C29+C33+C31+C36+C41</f>
        <v>234697.53</v>
      </c>
      <c r="D25" s="78">
        <f t="shared" ref="D25:E25" si="11">D26+D29+D33+D31+D36+D41</f>
        <v>674202</v>
      </c>
      <c r="E25" s="78">
        <f t="shared" si="11"/>
        <v>296441.04</v>
      </c>
      <c r="F25" s="79">
        <f>E25/C25*100</f>
        <v>126.307694844509</v>
      </c>
      <c r="G25" s="79">
        <f t="shared" si="6"/>
        <v>43.969172443867</v>
      </c>
    </row>
    <row r="26" ht="15.75" customHeight="1" spans="2:7">
      <c r="B26" s="77" t="s">
        <v>115</v>
      </c>
      <c r="C26" s="78">
        <f t="shared" ref="C26:E26" si="12">C27</f>
        <v>2407.08</v>
      </c>
      <c r="D26" s="78">
        <f t="shared" si="12"/>
        <v>11523</v>
      </c>
      <c r="E26" s="78">
        <f t="shared" si="12"/>
        <v>4166.34</v>
      </c>
      <c r="F26" s="79">
        <f t="shared" ref="F26:F39" si="13">E26/C26*100</f>
        <v>173.086893663692</v>
      </c>
      <c r="G26" s="79">
        <f t="shared" si="6"/>
        <v>36.1567300182244</v>
      </c>
    </row>
    <row r="27" spans="2:7">
      <c r="B27" s="170" t="s">
        <v>116</v>
      </c>
      <c r="C27" s="79">
        <v>2407.08</v>
      </c>
      <c r="D27" s="82">
        <v>11523</v>
      </c>
      <c r="E27" s="79">
        <v>4166.34</v>
      </c>
      <c r="F27" s="79">
        <f t="shared" si="13"/>
        <v>173.086893663692</v>
      </c>
      <c r="G27" s="79">
        <f t="shared" si="6"/>
        <v>36.1567300182244</v>
      </c>
    </row>
    <row r="28" spans="2:7">
      <c r="B28" s="83" t="s">
        <v>117</v>
      </c>
      <c r="C28" s="79">
        <v>0</v>
      </c>
      <c r="D28" s="82">
        <v>0</v>
      </c>
      <c r="E28" s="79">
        <v>0</v>
      </c>
      <c r="F28" s="79"/>
      <c r="G28" s="79"/>
    </row>
    <row r="29" spans="2:7">
      <c r="B29" s="77" t="s">
        <v>118</v>
      </c>
      <c r="C29" s="78">
        <f t="shared" ref="C29:E29" si="14">C30</f>
        <v>0</v>
      </c>
      <c r="D29" s="78">
        <f t="shared" si="14"/>
        <v>0</v>
      </c>
      <c r="E29" s="78">
        <f t="shared" si="14"/>
        <v>0</v>
      </c>
      <c r="F29" s="79"/>
      <c r="G29" s="79"/>
    </row>
    <row r="30" spans="2:7">
      <c r="B30" s="81" t="s">
        <v>119</v>
      </c>
      <c r="C30" s="79">
        <v>0</v>
      </c>
      <c r="D30" s="82">
        <v>0</v>
      </c>
      <c r="E30" s="79">
        <v>0</v>
      </c>
      <c r="F30" s="79"/>
      <c r="G30" s="79"/>
    </row>
    <row r="31" spans="2:7">
      <c r="B31" s="77" t="s">
        <v>120</v>
      </c>
      <c r="C31" s="78">
        <f t="shared" ref="C31:E31" si="15">C32</f>
        <v>0</v>
      </c>
      <c r="D31" s="78">
        <f t="shared" si="15"/>
        <v>156</v>
      </c>
      <c r="E31" s="78">
        <f t="shared" si="15"/>
        <v>0</v>
      </c>
      <c r="F31" s="79"/>
      <c r="G31" s="79"/>
    </row>
    <row r="32" spans="2:7">
      <c r="B32" s="81" t="s">
        <v>133</v>
      </c>
      <c r="C32" s="79">
        <v>0</v>
      </c>
      <c r="D32" s="82">
        <v>156</v>
      </c>
      <c r="E32" s="79">
        <v>0</v>
      </c>
      <c r="F32" s="79"/>
      <c r="G32" s="79"/>
    </row>
    <row r="33" spans="2:7">
      <c r="B33" s="77" t="s">
        <v>134</v>
      </c>
      <c r="C33" s="78">
        <f t="shared" ref="C33" si="16">C34+C35</f>
        <v>8937.19</v>
      </c>
      <c r="D33" s="78">
        <f t="shared" ref="D33:E33" si="17">D34+D35</f>
        <v>68785</v>
      </c>
      <c r="E33" s="78">
        <f t="shared" si="17"/>
        <v>6874.2</v>
      </c>
      <c r="F33" s="79">
        <f t="shared" si="13"/>
        <v>76.9167937573219</v>
      </c>
      <c r="G33" s="79">
        <f t="shared" si="6"/>
        <v>9.9937486370575</v>
      </c>
    </row>
    <row r="34" spans="2:7">
      <c r="B34" s="81" t="s">
        <v>135</v>
      </c>
      <c r="C34" s="79">
        <v>528.8</v>
      </c>
      <c r="D34" s="82">
        <v>600</v>
      </c>
      <c r="E34" s="79">
        <v>130</v>
      </c>
      <c r="F34" s="79">
        <f t="shared" si="13"/>
        <v>24.5839636913767</v>
      </c>
      <c r="G34" s="79">
        <f t="shared" si="6"/>
        <v>21.6666666666667</v>
      </c>
    </row>
    <row r="35" spans="2:7">
      <c r="B35" s="81" t="s">
        <v>136</v>
      </c>
      <c r="C35" s="79">
        <v>8408.39</v>
      </c>
      <c r="D35" s="82">
        <v>68185</v>
      </c>
      <c r="E35" s="79">
        <v>6744.2</v>
      </c>
      <c r="F35" s="79">
        <f t="shared" si="13"/>
        <v>80.2079827410479</v>
      </c>
      <c r="G35" s="79">
        <f t="shared" si="6"/>
        <v>9.89103175185158</v>
      </c>
    </row>
    <row r="36" spans="2:7">
      <c r="B36" s="77" t="s">
        <v>125</v>
      </c>
      <c r="C36" s="78">
        <f t="shared" ref="C36" si="18">C37+C38+C39+C40</f>
        <v>223353.26</v>
      </c>
      <c r="D36" s="78">
        <f t="shared" ref="D36:E36" si="19">D37+D38+D39+D40</f>
        <v>592738</v>
      </c>
      <c r="E36" s="78">
        <f t="shared" si="19"/>
        <v>285400.5</v>
      </c>
      <c r="F36" s="79">
        <f t="shared" si="13"/>
        <v>127.779867641063</v>
      </c>
      <c r="G36" s="79">
        <f t="shared" si="6"/>
        <v>48.1495196866069</v>
      </c>
    </row>
    <row r="37" spans="2:7">
      <c r="B37" s="84" t="s">
        <v>137</v>
      </c>
      <c r="C37" s="79">
        <v>0</v>
      </c>
      <c r="D37" s="82"/>
      <c r="E37" s="79">
        <v>0</v>
      </c>
      <c r="F37" s="79" t="e">
        <f t="shared" si="13"/>
        <v>#DIV/0!</v>
      </c>
      <c r="G37" s="79" t="e">
        <f t="shared" si="6"/>
        <v>#DIV/0!</v>
      </c>
    </row>
    <row r="38" spans="2:7">
      <c r="B38" s="84" t="s">
        <v>138</v>
      </c>
      <c r="C38" s="79"/>
      <c r="D38" s="82">
        <v>7861</v>
      </c>
      <c r="E38" s="79">
        <v>4730.42</v>
      </c>
      <c r="F38" s="79" t="e">
        <f t="shared" si="13"/>
        <v>#DIV/0!</v>
      </c>
      <c r="G38" s="79">
        <f t="shared" si="6"/>
        <v>60.1758046050121</v>
      </c>
    </row>
    <row r="39" spans="2:7">
      <c r="B39" s="84" t="s">
        <v>139</v>
      </c>
      <c r="C39" s="79">
        <v>223353.26</v>
      </c>
      <c r="D39" s="82">
        <v>584877</v>
      </c>
      <c r="E39" s="79">
        <v>280670.08</v>
      </c>
      <c r="F39" s="79">
        <f t="shared" si="13"/>
        <v>125.661958101708</v>
      </c>
      <c r="G39" s="79">
        <f t="shared" si="6"/>
        <v>47.987881212631</v>
      </c>
    </row>
    <row r="40" spans="2:7">
      <c r="B40" s="84" t="s">
        <v>140</v>
      </c>
      <c r="C40" s="79">
        <v>0</v>
      </c>
      <c r="D40" s="82">
        <v>0</v>
      </c>
      <c r="E40" s="79">
        <v>0</v>
      </c>
      <c r="F40" s="79"/>
      <c r="G40" s="79"/>
    </row>
    <row r="41" spans="2:7">
      <c r="B41" s="77" t="s">
        <v>128</v>
      </c>
      <c r="C41" s="78">
        <f t="shared" ref="C41:E41" si="20">C42</f>
        <v>0</v>
      </c>
      <c r="D41" s="78">
        <f t="shared" si="20"/>
        <v>1000</v>
      </c>
      <c r="E41" s="78">
        <f t="shared" si="20"/>
        <v>0</v>
      </c>
      <c r="F41" s="79"/>
      <c r="G41" s="79">
        <f t="shared" si="6"/>
        <v>0</v>
      </c>
    </row>
    <row r="42" spans="2:7">
      <c r="B42" s="84" t="s">
        <v>141</v>
      </c>
      <c r="C42" s="79">
        <v>0</v>
      </c>
      <c r="D42" s="82">
        <v>1000</v>
      </c>
      <c r="E42" s="79">
        <v>0</v>
      </c>
      <c r="F42" s="79"/>
      <c r="G42" s="79">
        <f t="shared" si="6"/>
        <v>0</v>
      </c>
    </row>
  </sheetData>
  <mergeCells count="1">
    <mergeCell ref="B2:G2"/>
  </mergeCells>
  <pageMargins left="0.7" right="0.7" top="0.75" bottom="0.75" header="0.3" footer="0.3"/>
  <pageSetup paperSize="9" scale="56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8"/>
  <sheetViews>
    <sheetView zoomScale="82" zoomScaleNormal="82" topLeftCell="A151" workbookViewId="0">
      <selection activeCell="G100" sqref="G100"/>
    </sheetView>
  </sheetViews>
  <sheetFormatPr defaultColWidth="9" defaultRowHeight="15" outlineLevelCol="7"/>
  <cols>
    <col min="2" max="2" width="7.42857142857143" customWidth="1"/>
    <col min="3" max="3" width="8.42857142857143" customWidth="1"/>
    <col min="4" max="4" width="23.4285714285714" customWidth="1"/>
    <col min="5" max="5" width="37.4285714285714" customWidth="1"/>
    <col min="6" max="7" width="25.2857142857143" customWidth="1"/>
    <col min="8" max="8" width="15.7142857142857" customWidth="1"/>
  </cols>
  <sheetData>
    <row r="1" ht="18" spans="2:8">
      <c r="B1" s="3"/>
      <c r="C1" s="3"/>
      <c r="D1" s="3"/>
      <c r="E1" s="3"/>
      <c r="F1" s="3"/>
      <c r="G1" s="3"/>
      <c r="H1" s="4"/>
    </row>
    <row r="2" ht="18" customHeight="1" spans="2:8">
      <c r="B2" s="5" t="s">
        <v>171</v>
      </c>
      <c r="C2" s="6"/>
      <c r="D2" s="6"/>
      <c r="E2" s="6"/>
      <c r="F2" s="6"/>
      <c r="G2" s="6"/>
      <c r="H2" s="6"/>
    </row>
    <row r="3" ht="18" spans="2:8">
      <c r="B3" s="3"/>
      <c r="C3" s="3"/>
      <c r="D3" s="3"/>
      <c r="E3" s="3"/>
      <c r="F3" s="3"/>
      <c r="G3" s="3"/>
      <c r="H3" s="4"/>
    </row>
    <row r="4" ht="15.75" spans="2:8">
      <c r="B4" s="7" t="s">
        <v>172</v>
      </c>
      <c r="C4" s="7"/>
      <c r="D4" s="7"/>
      <c r="E4" s="7"/>
      <c r="F4" s="7"/>
      <c r="G4" s="7"/>
      <c r="H4" s="7"/>
    </row>
    <row r="5" ht="18" spans="2:8">
      <c r="B5" s="3"/>
      <c r="C5" s="3"/>
      <c r="D5" s="3"/>
      <c r="E5" s="3"/>
      <c r="F5" s="3"/>
      <c r="G5" s="3"/>
      <c r="H5" s="4"/>
    </row>
    <row r="6" ht="38.25" spans="2:8">
      <c r="B6" s="8" t="s">
        <v>173</v>
      </c>
      <c r="C6" s="9"/>
      <c r="D6" s="9"/>
      <c r="E6" s="10"/>
      <c r="F6" s="11" t="s">
        <v>6</v>
      </c>
      <c r="G6" s="11" t="s">
        <v>174</v>
      </c>
      <c r="H6" s="11" t="s">
        <v>9</v>
      </c>
    </row>
    <row r="7" s="1" customFormat="1" ht="15.75" customHeight="1" spans="2:8">
      <c r="B7" s="12">
        <v>1</v>
      </c>
      <c r="C7" s="13"/>
      <c r="D7" s="13"/>
      <c r="E7" s="14"/>
      <c r="F7" s="15">
        <v>2</v>
      </c>
      <c r="G7" s="15">
        <v>3</v>
      </c>
      <c r="H7" s="15" t="s">
        <v>175</v>
      </c>
    </row>
    <row r="8" s="2" customFormat="1" ht="30" customHeight="1" spans="2:8">
      <c r="B8" s="16">
        <v>12411</v>
      </c>
      <c r="C8" s="17"/>
      <c r="D8" s="18"/>
      <c r="E8" s="18" t="s">
        <v>176</v>
      </c>
      <c r="F8" s="19"/>
      <c r="G8" s="20"/>
      <c r="H8" s="21"/>
    </row>
    <row r="9" s="2" customFormat="1" ht="30" customHeight="1" spans="2:8">
      <c r="B9" s="22"/>
      <c r="C9" s="23"/>
      <c r="D9" s="24"/>
      <c r="E9" s="18" t="s">
        <v>177</v>
      </c>
      <c r="F9" s="25">
        <v>674202</v>
      </c>
      <c r="G9" s="25">
        <f>G10+G11+G12+G13+G14+G15+G16</f>
        <v>296441.04</v>
      </c>
      <c r="H9" s="26">
        <f>G9/F9*100</f>
        <v>43.969172443867</v>
      </c>
    </row>
    <row r="10" s="2" customFormat="1" ht="30" customHeight="1" spans="2:8">
      <c r="B10" s="22">
        <v>1</v>
      </c>
      <c r="C10" s="23"/>
      <c r="D10" s="24"/>
      <c r="E10" s="27" t="s">
        <v>178</v>
      </c>
      <c r="F10" s="19">
        <v>11523</v>
      </c>
      <c r="G10" s="20">
        <v>4166.34</v>
      </c>
      <c r="H10" s="21"/>
    </row>
    <row r="11" s="2" customFormat="1" ht="30" customHeight="1" spans="2:8">
      <c r="B11" s="22">
        <v>3</v>
      </c>
      <c r="C11" s="23"/>
      <c r="D11" s="24"/>
      <c r="E11" s="27" t="s">
        <v>179</v>
      </c>
      <c r="F11" s="19">
        <v>4</v>
      </c>
      <c r="G11" s="20">
        <v>0</v>
      </c>
      <c r="H11" s="21"/>
    </row>
    <row r="12" s="2" customFormat="1" ht="30" customHeight="1" spans="2:8">
      <c r="B12" s="22">
        <v>4</v>
      </c>
      <c r="C12" s="23"/>
      <c r="D12" s="24"/>
      <c r="E12" s="27" t="s">
        <v>180</v>
      </c>
      <c r="F12" s="19">
        <v>68785</v>
      </c>
      <c r="G12" s="20">
        <v>6874.2</v>
      </c>
      <c r="H12" s="21">
        <f t="shared" ref="H12:H13" si="0">G12/F12*100</f>
        <v>9.9937486370575</v>
      </c>
    </row>
    <row r="13" s="2" customFormat="1" ht="30" customHeight="1" spans="2:8">
      <c r="B13" s="22">
        <v>5</v>
      </c>
      <c r="C13" s="23"/>
      <c r="D13" s="24"/>
      <c r="E13" s="27" t="s">
        <v>181</v>
      </c>
      <c r="F13" s="19">
        <v>592738</v>
      </c>
      <c r="G13" s="20">
        <v>285400.5</v>
      </c>
      <c r="H13" s="21">
        <f t="shared" si="0"/>
        <v>48.1495196866069</v>
      </c>
    </row>
    <row r="14" s="2" customFormat="1" ht="30" customHeight="1" spans="2:8">
      <c r="B14" s="22">
        <v>6</v>
      </c>
      <c r="C14" s="23"/>
      <c r="D14" s="24"/>
      <c r="E14" s="27" t="s">
        <v>182</v>
      </c>
      <c r="F14" s="28">
        <v>1000</v>
      </c>
      <c r="G14" s="20">
        <v>0</v>
      </c>
      <c r="H14" s="21" t="e">
        <f>G14/F15*100</f>
        <v>#DIV/0!</v>
      </c>
    </row>
    <row r="15" s="2" customFormat="1" ht="30" customHeight="1" spans="2:8">
      <c r="B15" s="22">
        <v>7</v>
      </c>
      <c r="C15" s="23"/>
      <c r="D15" s="24"/>
      <c r="E15" s="27" t="s">
        <v>183</v>
      </c>
      <c r="F15" s="19">
        <v>0</v>
      </c>
      <c r="G15" s="20">
        <v>0</v>
      </c>
      <c r="H15" s="21"/>
    </row>
    <row r="16" s="2" customFormat="1" ht="30" customHeight="1" spans="2:8">
      <c r="B16" s="22">
        <v>8</v>
      </c>
      <c r="C16" s="23"/>
      <c r="D16" s="24"/>
      <c r="E16" s="27" t="s">
        <v>184</v>
      </c>
      <c r="F16" s="19">
        <v>0</v>
      </c>
      <c r="G16" s="20">
        <v>0</v>
      </c>
      <c r="H16" s="21"/>
    </row>
    <row r="17" s="2" customFormat="1" ht="30" customHeight="1" spans="2:8">
      <c r="B17" s="22">
        <v>9</v>
      </c>
      <c r="C17" s="23"/>
      <c r="D17" s="24">
        <v>9221</v>
      </c>
      <c r="E17" s="27" t="s">
        <v>185</v>
      </c>
      <c r="F17" s="19">
        <v>152</v>
      </c>
      <c r="G17" s="20"/>
      <c r="H17" s="21">
        <f>G17/F17*100</f>
        <v>0</v>
      </c>
    </row>
    <row r="18" s="2" customFormat="1" ht="30" customHeight="1" spans="2:8">
      <c r="B18" s="29" t="s">
        <v>186</v>
      </c>
      <c r="C18" s="30"/>
      <c r="D18" s="31"/>
      <c r="E18" s="31" t="s">
        <v>187</v>
      </c>
      <c r="F18" s="19"/>
      <c r="G18" s="21"/>
      <c r="H18" s="21"/>
    </row>
    <row r="19" s="2" customFormat="1" ht="30" customHeight="1" spans="2:8">
      <c r="B19" s="32" t="s">
        <v>188</v>
      </c>
      <c r="C19" s="33"/>
      <c r="D19" s="34"/>
      <c r="E19" s="34" t="s">
        <v>189</v>
      </c>
      <c r="F19" s="35">
        <f>F20</f>
        <v>14784</v>
      </c>
      <c r="G19" s="36">
        <f>G20</f>
        <v>8896.76</v>
      </c>
      <c r="H19" s="37">
        <f>G19/F19*100</f>
        <v>60.1783008658009</v>
      </c>
    </row>
    <row r="20" s="2" customFormat="1" ht="30" customHeight="1" spans="2:8">
      <c r="B20" s="16" t="s">
        <v>190</v>
      </c>
      <c r="C20" s="17"/>
      <c r="D20" s="18"/>
      <c r="E20" s="18" t="s">
        <v>191</v>
      </c>
      <c r="F20" s="25">
        <f>F21+F29</f>
        <v>14784</v>
      </c>
      <c r="G20" s="38">
        <f>G21+G29</f>
        <v>8896.76</v>
      </c>
      <c r="H20" s="26">
        <f>G20/F20*100</f>
        <v>60.1783008658009</v>
      </c>
    </row>
    <row r="21" s="2" customFormat="1" ht="30" customHeight="1" spans="2:8">
      <c r="B21" s="39" t="s">
        <v>192</v>
      </c>
      <c r="C21" s="40"/>
      <c r="D21" s="41"/>
      <c r="E21" s="41" t="s">
        <v>193</v>
      </c>
      <c r="F21" s="19">
        <f>F22</f>
        <v>6923</v>
      </c>
      <c r="G21" s="42">
        <f>G22</f>
        <v>4166.34</v>
      </c>
      <c r="H21" s="21">
        <f>G21/F21*100</f>
        <v>60.1811353459483</v>
      </c>
    </row>
    <row r="22" s="2" customFormat="1" ht="30" customHeight="1" spans="2:8">
      <c r="B22" s="22">
        <v>3</v>
      </c>
      <c r="C22" s="23"/>
      <c r="D22" s="24"/>
      <c r="E22" s="24" t="s">
        <v>59</v>
      </c>
      <c r="F22" s="19">
        <f>F23+F27</f>
        <v>6923</v>
      </c>
      <c r="G22" s="42">
        <f>G23+G27</f>
        <v>4166.34</v>
      </c>
      <c r="H22" s="21">
        <f>G22/F22*100</f>
        <v>60.1811353459483</v>
      </c>
    </row>
    <row r="23" s="2" customFormat="1" ht="30" customHeight="1" spans="2:8">
      <c r="B23" s="43">
        <v>31</v>
      </c>
      <c r="C23" s="44"/>
      <c r="D23" s="45"/>
      <c r="E23" s="24" t="s">
        <v>60</v>
      </c>
      <c r="F23" s="19">
        <f>F24+F25+F26</f>
        <v>6426</v>
      </c>
      <c r="G23" s="20">
        <f>G24+G25+G26</f>
        <v>3868.02</v>
      </c>
      <c r="H23" s="21"/>
    </row>
    <row r="24" s="2" customFormat="1" ht="30" customHeight="1" spans="2:8">
      <c r="B24" s="22">
        <v>3111</v>
      </c>
      <c r="C24" s="23"/>
      <c r="D24" s="24"/>
      <c r="E24" s="24" t="s">
        <v>62</v>
      </c>
      <c r="F24" s="19">
        <v>4873</v>
      </c>
      <c r="G24" s="20">
        <v>2998.62</v>
      </c>
      <c r="H24" s="21"/>
    </row>
    <row r="25" s="2" customFormat="1" ht="30" customHeight="1" spans="2:8">
      <c r="B25" s="22">
        <v>3121</v>
      </c>
      <c r="C25" s="23"/>
      <c r="D25" s="24"/>
      <c r="E25" s="24" t="s">
        <v>63</v>
      </c>
      <c r="F25" s="19">
        <v>749</v>
      </c>
      <c r="G25" s="20">
        <v>374.64</v>
      </c>
      <c r="H25" s="21"/>
    </row>
    <row r="26" s="2" customFormat="1" ht="30" customHeight="1" spans="2:8">
      <c r="B26" s="22">
        <v>3131</v>
      </c>
      <c r="C26" s="23"/>
      <c r="D26" s="24"/>
      <c r="E26" s="24" t="s">
        <v>64</v>
      </c>
      <c r="F26" s="19">
        <v>804</v>
      </c>
      <c r="G26" s="20">
        <v>494.76</v>
      </c>
      <c r="H26" s="21"/>
    </row>
    <row r="27" s="2" customFormat="1" ht="30" customHeight="1" spans="2:8">
      <c r="B27" s="43">
        <v>32</v>
      </c>
      <c r="C27" s="44"/>
      <c r="D27" s="45"/>
      <c r="E27" s="24" t="s">
        <v>67</v>
      </c>
      <c r="F27" s="19">
        <f>F28</f>
        <v>497</v>
      </c>
      <c r="G27" s="20">
        <f>G28</f>
        <v>298.32</v>
      </c>
      <c r="H27" s="21"/>
    </row>
    <row r="28" s="2" customFormat="1" ht="30" customHeight="1" spans="2:8">
      <c r="B28" s="22">
        <v>3211</v>
      </c>
      <c r="C28" s="23"/>
      <c r="D28" s="24"/>
      <c r="E28" s="24" t="s">
        <v>68</v>
      </c>
      <c r="F28" s="19">
        <v>497</v>
      </c>
      <c r="G28" s="20">
        <v>298.32</v>
      </c>
      <c r="H28" s="21"/>
    </row>
    <row r="29" s="2" customFormat="1" ht="30" customHeight="1" spans="2:8">
      <c r="B29" s="39" t="s">
        <v>194</v>
      </c>
      <c r="C29" s="40"/>
      <c r="D29" s="41"/>
      <c r="E29" s="41" t="s">
        <v>195</v>
      </c>
      <c r="F29" s="19">
        <f>F30</f>
        <v>7861</v>
      </c>
      <c r="G29" s="20">
        <f>G30</f>
        <v>4730.42</v>
      </c>
      <c r="H29" s="21">
        <f>G29/F29*100</f>
        <v>60.1758046050121</v>
      </c>
    </row>
    <row r="30" s="2" customFormat="1" ht="30" customHeight="1" spans="2:8">
      <c r="B30" s="22">
        <v>3</v>
      </c>
      <c r="C30" s="23"/>
      <c r="D30" s="24"/>
      <c r="E30" s="24" t="s">
        <v>59</v>
      </c>
      <c r="F30" s="19">
        <f>F31+F35</f>
        <v>7861</v>
      </c>
      <c r="G30" s="20">
        <f>G31+G35</f>
        <v>4730.42</v>
      </c>
      <c r="H30" s="21">
        <f>G30/F30*100</f>
        <v>60.1758046050121</v>
      </c>
    </row>
    <row r="31" s="2" customFormat="1" ht="30" customHeight="1" spans="2:8">
      <c r="B31" s="43">
        <v>31</v>
      </c>
      <c r="C31" s="44"/>
      <c r="D31" s="45"/>
      <c r="E31" s="24" t="s">
        <v>60</v>
      </c>
      <c r="F31" s="19">
        <f>F32+F33+F34</f>
        <v>7296</v>
      </c>
      <c r="G31" s="20">
        <f>G32+G33+G34</f>
        <v>4391.66</v>
      </c>
      <c r="H31" s="21"/>
    </row>
    <row r="32" s="2" customFormat="1" ht="30" customHeight="1" spans="2:8">
      <c r="B32" s="22">
        <v>3111</v>
      </c>
      <c r="C32" s="23"/>
      <c r="D32" s="24"/>
      <c r="E32" s="24" t="s">
        <v>62</v>
      </c>
      <c r="F32" s="19">
        <v>5532</v>
      </c>
      <c r="G32" s="20">
        <v>3404.58</v>
      </c>
      <c r="H32" s="21"/>
    </row>
    <row r="33" s="2" customFormat="1" ht="30" customHeight="1" spans="2:8">
      <c r="B33" s="22">
        <v>3121</v>
      </c>
      <c r="C33" s="23"/>
      <c r="D33" s="24"/>
      <c r="E33" s="24" t="s">
        <v>63</v>
      </c>
      <c r="F33" s="19">
        <v>851</v>
      </c>
      <c r="G33" s="20">
        <v>425.36</v>
      </c>
      <c r="H33" s="21"/>
    </row>
    <row r="34" s="2" customFormat="1" ht="30" customHeight="1" spans="2:8">
      <c r="B34" s="22">
        <v>3131</v>
      </c>
      <c r="C34" s="23"/>
      <c r="D34" s="24"/>
      <c r="E34" s="24" t="s">
        <v>64</v>
      </c>
      <c r="F34" s="19">
        <v>913</v>
      </c>
      <c r="G34" s="20">
        <v>561.72</v>
      </c>
      <c r="H34" s="21"/>
    </row>
    <row r="35" s="2" customFormat="1" ht="30" customHeight="1" spans="2:8">
      <c r="B35" s="43">
        <v>32</v>
      </c>
      <c r="C35" s="44"/>
      <c r="D35" s="45"/>
      <c r="E35" s="24" t="s">
        <v>67</v>
      </c>
      <c r="F35" s="19">
        <f>F36</f>
        <v>565</v>
      </c>
      <c r="G35" s="20">
        <f>G36</f>
        <v>338.76</v>
      </c>
      <c r="H35" s="21"/>
    </row>
    <row r="36" s="2" customFormat="1" ht="30" customHeight="1" spans="2:8">
      <c r="B36" s="22">
        <v>3211</v>
      </c>
      <c r="C36" s="23"/>
      <c r="D36" s="24"/>
      <c r="E36" s="24" t="s">
        <v>68</v>
      </c>
      <c r="F36" s="19">
        <v>565</v>
      </c>
      <c r="G36" s="20">
        <v>338.76</v>
      </c>
      <c r="H36" s="21"/>
    </row>
    <row r="37" s="2" customFormat="1" ht="30" customHeight="1" spans="2:8">
      <c r="B37" s="32" t="s">
        <v>196</v>
      </c>
      <c r="C37" s="33"/>
      <c r="D37" s="34"/>
      <c r="E37" s="34" t="s">
        <v>197</v>
      </c>
      <c r="F37" s="35">
        <f>F38+F78+F83+F87</f>
        <v>635773</v>
      </c>
      <c r="G37" s="36">
        <f>G38+G78+G83+G87</f>
        <v>278542.31</v>
      </c>
      <c r="H37" s="37">
        <f>G37/F37*100</f>
        <v>43.8115978501761</v>
      </c>
    </row>
    <row r="38" s="2" customFormat="1" ht="30" customHeight="1" spans="2:8">
      <c r="B38" s="16" t="s">
        <v>198</v>
      </c>
      <c r="C38" s="17"/>
      <c r="D38" s="18"/>
      <c r="E38" s="18" t="s">
        <v>199</v>
      </c>
      <c r="F38" s="25">
        <f>F39+F44+F47+F50+F59</f>
        <v>582398</v>
      </c>
      <c r="G38" s="38">
        <f>G39+G44+G47+G50+G59+G75</f>
        <v>278542.31</v>
      </c>
      <c r="H38" s="26">
        <f>G38/F38*100</f>
        <v>47.8267971387264</v>
      </c>
    </row>
    <row r="39" s="2" customFormat="1" ht="30" customHeight="1" spans="2:8">
      <c r="B39" s="39" t="s">
        <v>192</v>
      </c>
      <c r="C39" s="40"/>
      <c r="D39" s="41"/>
      <c r="E39" s="41" t="s">
        <v>193</v>
      </c>
      <c r="F39" s="19"/>
      <c r="G39" s="20">
        <f>G40</f>
        <v>0</v>
      </c>
      <c r="H39" s="21" t="e">
        <f t="shared" ref="H39:H41" si="1">G39/F39*100</f>
        <v>#DIV/0!</v>
      </c>
    </row>
    <row r="40" s="2" customFormat="1" ht="30" customHeight="1" spans="2:8">
      <c r="B40" s="22">
        <v>3</v>
      </c>
      <c r="C40" s="23"/>
      <c r="D40" s="24"/>
      <c r="E40" s="24" t="s">
        <v>59</v>
      </c>
      <c r="F40" s="19"/>
      <c r="G40" s="20">
        <f>G41</f>
        <v>0</v>
      </c>
      <c r="H40" s="21" t="e">
        <f t="shared" si="1"/>
        <v>#DIV/0!</v>
      </c>
    </row>
    <row r="41" s="2" customFormat="1" ht="30" customHeight="1" spans="2:8">
      <c r="B41" s="22">
        <v>32</v>
      </c>
      <c r="C41" s="23"/>
      <c r="D41" s="24"/>
      <c r="E41" s="24" t="s">
        <v>67</v>
      </c>
      <c r="F41" s="19"/>
      <c r="G41" s="20">
        <f>G42+G43</f>
        <v>0</v>
      </c>
      <c r="H41" s="21" t="e">
        <f t="shared" si="1"/>
        <v>#DIV/0!</v>
      </c>
    </row>
    <row r="42" s="2" customFormat="1" ht="30" customHeight="1" spans="2:8">
      <c r="B42" s="22">
        <v>3221</v>
      </c>
      <c r="C42" s="23"/>
      <c r="D42" s="24"/>
      <c r="E42" s="24" t="s">
        <v>73</v>
      </c>
      <c r="F42" s="19"/>
      <c r="G42" s="20">
        <v>0</v>
      </c>
      <c r="H42" s="21"/>
    </row>
    <row r="43" s="2" customFormat="1" ht="30" customHeight="1" spans="2:8">
      <c r="B43" s="22">
        <v>3231</v>
      </c>
      <c r="C43" s="23"/>
      <c r="D43" s="24"/>
      <c r="E43" s="24" t="s">
        <v>200</v>
      </c>
      <c r="F43" s="19"/>
      <c r="G43" s="20">
        <v>0</v>
      </c>
      <c r="H43" s="21"/>
    </row>
    <row r="44" s="2" customFormat="1" ht="30" customHeight="1" spans="2:8">
      <c r="B44" s="39" t="s">
        <v>201</v>
      </c>
      <c r="C44" s="40"/>
      <c r="D44" s="41"/>
      <c r="E44" s="41" t="s">
        <v>202</v>
      </c>
      <c r="F44" s="46"/>
      <c r="G44" s="21"/>
      <c r="H44" s="21"/>
    </row>
    <row r="45" s="2" customFormat="1" ht="30" customHeight="1" spans="2:8">
      <c r="B45" s="22">
        <v>3</v>
      </c>
      <c r="C45" s="23"/>
      <c r="D45" s="24"/>
      <c r="E45" s="24" t="s">
        <v>59</v>
      </c>
      <c r="F45" s="46"/>
      <c r="G45" s="21"/>
      <c r="H45" s="21"/>
    </row>
    <row r="46" ht="30" customHeight="1" spans="1:8">
      <c r="A46" s="47"/>
      <c r="B46" s="43">
        <v>32</v>
      </c>
      <c r="C46" s="44"/>
      <c r="D46" s="45"/>
      <c r="E46" s="45" t="s">
        <v>67</v>
      </c>
      <c r="F46" s="48"/>
      <c r="G46" s="48"/>
      <c r="H46" s="48"/>
    </row>
    <row r="47" ht="25.5" spans="1:8">
      <c r="A47" s="47"/>
      <c r="B47" s="49" t="s">
        <v>203</v>
      </c>
      <c r="C47" s="50"/>
      <c r="D47" s="51"/>
      <c r="E47" s="51" t="s">
        <v>204</v>
      </c>
      <c r="F47" s="48"/>
      <c r="G47" s="48"/>
      <c r="H47" s="48"/>
    </row>
    <row r="48" ht="27" customHeight="1" spans="1:8">
      <c r="A48" s="47"/>
      <c r="B48" s="43">
        <v>3</v>
      </c>
      <c r="C48" s="44"/>
      <c r="D48" s="45"/>
      <c r="E48" s="45" t="s">
        <v>59</v>
      </c>
      <c r="F48" s="48"/>
      <c r="G48" s="48"/>
      <c r="H48" s="48"/>
    </row>
    <row r="49" ht="30" customHeight="1" spans="1:8">
      <c r="A49" s="47"/>
      <c r="B49" s="43">
        <v>32</v>
      </c>
      <c r="C49" s="44"/>
      <c r="D49" s="45"/>
      <c r="E49" s="45" t="s">
        <v>67</v>
      </c>
      <c r="F49" s="48"/>
      <c r="G49" s="48"/>
      <c r="H49" s="48"/>
    </row>
    <row r="50" ht="30" customHeight="1" spans="1:8">
      <c r="A50" s="47"/>
      <c r="B50" s="49" t="s">
        <v>205</v>
      </c>
      <c r="C50" s="50"/>
      <c r="D50" s="51"/>
      <c r="E50" s="51" t="s">
        <v>206</v>
      </c>
      <c r="F50" s="52">
        <f>F51</f>
        <v>14810</v>
      </c>
      <c r="G50" s="52">
        <f>G51</f>
        <v>6744.2</v>
      </c>
      <c r="H50" s="48">
        <f>G50/F50*100</f>
        <v>45.5381498987171</v>
      </c>
    </row>
    <row r="51" ht="30" customHeight="1" spans="1:8">
      <c r="A51" s="47"/>
      <c r="B51" s="43">
        <v>3</v>
      </c>
      <c r="C51" s="44"/>
      <c r="D51" s="45"/>
      <c r="E51" s="45" t="s">
        <v>59</v>
      </c>
      <c r="F51" s="52">
        <f>F52+F57</f>
        <v>14810</v>
      </c>
      <c r="G51" s="52">
        <f>G52+G57</f>
        <v>6744.2</v>
      </c>
      <c r="H51" s="48">
        <f t="shared" ref="H51:H52" si="2">G51/F51*100</f>
        <v>45.5381498987171</v>
      </c>
    </row>
    <row r="52" ht="30" customHeight="1" spans="1:8">
      <c r="A52" s="47"/>
      <c r="B52" s="43">
        <v>32</v>
      </c>
      <c r="C52" s="44"/>
      <c r="D52" s="45"/>
      <c r="E52" s="45" t="s">
        <v>67</v>
      </c>
      <c r="F52" s="52">
        <f>F53+F54+F55+F56</f>
        <v>14250</v>
      </c>
      <c r="G52" s="52">
        <f>G53+G54+G55+G56</f>
        <v>6480.18</v>
      </c>
      <c r="H52" s="52">
        <f t="shared" si="2"/>
        <v>45.4749473684211</v>
      </c>
    </row>
    <row r="53" ht="30" customHeight="1" spans="1:8">
      <c r="A53" s="47"/>
      <c r="B53" s="22">
        <v>3211</v>
      </c>
      <c r="C53" s="23"/>
      <c r="D53" s="24"/>
      <c r="E53" s="45" t="s">
        <v>68</v>
      </c>
      <c r="F53" s="52">
        <v>1200</v>
      </c>
      <c r="G53" s="52">
        <v>868.12</v>
      </c>
      <c r="H53" s="48"/>
    </row>
    <row r="54" ht="30" customHeight="1" spans="1:8">
      <c r="A54" s="47"/>
      <c r="B54" s="22">
        <v>3221</v>
      </c>
      <c r="C54" s="23"/>
      <c r="D54" s="24"/>
      <c r="E54" s="45" t="s">
        <v>73</v>
      </c>
      <c r="F54" s="52">
        <v>8300</v>
      </c>
      <c r="G54" s="52">
        <v>2709.84</v>
      </c>
      <c r="H54" s="48"/>
    </row>
    <row r="55" ht="30" customHeight="1" spans="1:8">
      <c r="A55" s="47"/>
      <c r="B55" s="22">
        <v>3231</v>
      </c>
      <c r="C55" s="23"/>
      <c r="D55" s="24"/>
      <c r="E55" s="45" t="s">
        <v>79</v>
      </c>
      <c r="F55" s="52">
        <v>4500</v>
      </c>
      <c r="G55" s="52">
        <v>2794.13</v>
      </c>
      <c r="H55" s="48"/>
    </row>
    <row r="56" ht="30" customHeight="1" spans="1:8">
      <c r="A56" s="47"/>
      <c r="B56" s="22">
        <v>3291</v>
      </c>
      <c r="C56" s="23"/>
      <c r="D56" s="24"/>
      <c r="E56" s="45" t="s">
        <v>89</v>
      </c>
      <c r="F56" s="52">
        <v>250</v>
      </c>
      <c r="G56" s="52">
        <v>108.09</v>
      </c>
      <c r="H56" s="48"/>
    </row>
    <row r="57" ht="30" customHeight="1" spans="1:8">
      <c r="A57" s="47"/>
      <c r="B57" s="43">
        <v>34</v>
      </c>
      <c r="C57" s="44"/>
      <c r="D57" s="45"/>
      <c r="E57" s="45" t="s">
        <v>95</v>
      </c>
      <c r="F57" s="52">
        <f>F58</f>
        <v>560</v>
      </c>
      <c r="G57" s="52">
        <f>G58</f>
        <v>264.02</v>
      </c>
      <c r="H57" s="52">
        <f>G57/F57*100</f>
        <v>47.1464285714286</v>
      </c>
    </row>
    <row r="58" ht="30" customHeight="1" spans="1:8">
      <c r="A58" s="47"/>
      <c r="B58" s="22">
        <v>3431</v>
      </c>
      <c r="C58" s="23"/>
      <c r="D58" s="24"/>
      <c r="E58" s="45"/>
      <c r="F58" s="52">
        <v>560</v>
      </c>
      <c r="G58" s="52">
        <v>264.02</v>
      </c>
      <c r="H58" s="48"/>
    </row>
    <row r="59" ht="30" customHeight="1" spans="1:8">
      <c r="A59" s="47"/>
      <c r="B59" s="49" t="s">
        <v>207</v>
      </c>
      <c r="C59" s="50"/>
      <c r="D59" s="51"/>
      <c r="E59" s="51" t="s">
        <v>208</v>
      </c>
      <c r="F59" s="52">
        <v>567588</v>
      </c>
      <c r="G59" s="52">
        <v>271798.11</v>
      </c>
      <c r="H59" s="52">
        <f>G59/F59*100</f>
        <v>47.8865145140489</v>
      </c>
    </row>
    <row r="60" ht="30" customHeight="1" spans="1:8">
      <c r="A60" s="47"/>
      <c r="B60" s="43">
        <v>3</v>
      </c>
      <c r="C60" s="44"/>
      <c r="D60" s="45"/>
      <c r="E60" s="45" t="s">
        <v>59</v>
      </c>
      <c r="F60" s="52">
        <v>567588</v>
      </c>
      <c r="G60" s="52">
        <v>271798.11</v>
      </c>
      <c r="H60" s="52">
        <f t="shared" ref="H60:H61" si="3">G60/F60*100</f>
        <v>47.8865145140489</v>
      </c>
    </row>
    <row r="61" ht="30" customHeight="1" spans="1:8">
      <c r="A61" s="47"/>
      <c r="B61" s="53">
        <v>31</v>
      </c>
      <c r="C61" s="54"/>
      <c r="D61" s="55"/>
      <c r="E61" s="45" t="s">
        <v>60</v>
      </c>
      <c r="F61" s="52">
        <f>F62+F63+F64</f>
        <v>546600</v>
      </c>
      <c r="G61" s="52">
        <f>G62+G63+G64</f>
        <v>259277.7</v>
      </c>
      <c r="H61" s="52">
        <f t="shared" si="3"/>
        <v>47.4346322722283</v>
      </c>
    </row>
    <row r="62" ht="30" customHeight="1" spans="1:8">
      <c r="A62" s="47"/>
      <c r="B62" s="22">
        <v>3111</v>
      </c>
      <c r="C62" s="23"/>
      <c r="D62" s="24"/>
      <c r="E62" s="24" t="s">
        <v>209</v>
      </c>
      <c r="F62" s="52">
        <v>455000</v>
      </c>
      <c r="G62" s="52">
        <v>215512.01</v>
      </c>
      <c r="H62" s="48"/>
    </row>
    <row r="63" ht="30" customHeight="1" spans="1:8">
      <c r="A63" s="47"/>
      <c r="B63" s="22">
        <v>3121</v>
      </c>
      <c r="C63" s="23"/>
      <c r="D63" s="24"/>
      <c r="E63" s="24" t="s">
        <v>63</v>
      </c>
      <c r="F63" s="52">
        <v>16500</v>
      </c>
      <c r="G63" s="52">
        <v>8206.25</v>
      </c>
      <c r="H63" s="48"/>
    </row>
    <row r="64" ht="30" customHeight="1" spans="1:8">
      <c r="A64" s="47"/>
      <c r="B64" s="22">
        <v>3131</v>
      </c>
      <c r="C64" s="23"/>
      <c r="D64" s="24"/>
      <c r="E64" s="24" t="s">
        <v>64</v>
      </c>
      <c r="F64" s="52">
        <v>75100</v>
      </c>
      <c r="G64" s="52">
        <v>35559.44</v>
      </c>
      <c r="H64" s="48"/>
    </row>
    <row r="65" ht="30" customHeight="1" spans="1:8">
      <c r="A65" s="47"/>
      <c r="B65" s="43">
        <v>32</v>
      </c>
      <c r="C65" s="44"/>
      <c r="D65" s="45"/>
      <c r="E65" s="45" t="s">
        <v>67</v>
      </c>
      <c r="F65" s="52">
        <f>F66+F67+F68+F69</f>
        <v>20988</v>
      </c>
      <c r="G65" s="52">
        <f>G66+G67+G68+G69</f>
        <v>12520.41</v>
      </c>
      <c r="H65" s="52">
        <f>G65/F65*100</f>
        <v>59.6550886220698</v>
      </c>
    </row>
    <row r="66" ht="30" customHeight="1" spans="1:8">
      <c r="A66" s="47"/>
      <c r="B66" s="22">
        <v>3211</v>
      </c>
      <c r="C66" s="23"/>
      <c r="D66" s="24"/>
      <c r="E66" s="45" t="s">
        <v>68</v>
      </c>
      <c r="F66" s="52">
        <v>19000</v>
      </c>
      <c r="G66" s="52">
        <v>11540.41</v>
      </c>
      <c r="H66" s="48"/>
    </row>
    <row r="67" ht="30" customHeight="1" spans="1:8">
      <c r="A67" s="47"/>
      <c r="B67" s="22">
        <v>3222</v>
      </c>
      <c r="C67" s="23"/>
      <c r="D67" s="24"/>
      <c r="E67" s="45" t="s">
        <v>73</v>
      </c>
      <c r="F67" s="52"/>
      <c r="G67" s="56"/>
      <c r="H67" s="48"/>
    </row>
    <row r="68" ht="30" customHeight="1" spans="1:8">
      <c r="A68" s="47"/>
      <c r="B68" s="22">
        <v>3232</v>
      </c>
      <c r="C68" s="23"/>
      <c r="D68" s="24"/>
      <c r="E68" s="45" t="s">
        <v>79</v>
      </c>
      <c r="F68" s="52"/>
      <c r="G68" s="56"/>
      <c r="H68" s="48"/>
    </row>
    <row r="69" ht="30" customHeight="1" spans="1:8">
      <c r="A69" s="47"/>
      <c r="B69" s="22">
        <v>329</v>
      </c>
      <c r="C69" s="23"/>
      <c r="D69" s="24"/>
      <c r="E69" s="45" t="s">
        <v>89</v>
      </c>
      <c r="F69" s="52">
        <v>1988</v>
      </c>
      <c r="G69" s="56">
        <v>980</v>
      </c>
      <c r="H69" s="48"/>
    </row>
    <row r="70" ht="30" customHeight="1" spans="1:8">
      <c r="A70" s="47"/>
      <c r="B70" s="43">
        <v>34</v>
      </c>
      <c r="C70" s="44"/>
      <c r="D70" s="45"/>
      <c r="E70" s="45" t="s">
        <v>95</v>
      </c>
      <c r="F70" s="52">
        <v>0</v>
      </c>
      <c r="G70" s="52">
        <f>G71</f>
        <v>0</v>
      </c>
      <c r="H70" s="52" t="e">
        <f>G70/F70*100</f>
        <v>#DIV/0!</v>
      </c>
    </row>
    <row r="71" ht="30" customHeight="1" spans="1:8">
      <c r="A71" s="47"/>
      <c r="B71" s="22">
        <v>3431</v>
      </c>
      <c r="C71" s="23"/>
      <c r="D71" s="24"/>
      <c r="E71" s="45" t="s">
        <v>210</v>
      </c>
      <c r="F71" s="52">
        <v>0</v>
      </c>
      <c r="G71" s="52">
        <v>0</v>
      </c>
      <c r="H71" s="48"/>
    </row>
    <row r="72" ht="30" customHeight="1" spans="1:8">
      <c r="A72" s="47"/>
      <c r="B72" s="43">
        <v>4</v>
      </c>
      <c r="C72" s="44"/>
      <c r="D72" s="45"/>
      <c r="E72" s="45" t="s">
        <v>104</v>
      </c>
      <c r="F72" s="52"/>
      <c r="G72" s="52">
        <f>G73</f>
        <v>0</v>
      </c>
      <c r="H72" s="48"/>
    </row>
    <row r="73" ht="30" customHeight="1" spans="1:8">
      <c r="A73" s="47"/>
      <c r="B73" s="53">
        <v>42</v>
      </c>
      <c r="C73" s="54"/>
      <c r="D73" s="55"/>
      <c r="E73" s="45" t="s">
        <v>105</v>
      </c>
      <c r="F73" s="52"/>
      <c r="G73" s="52">
        <v>0</v>
      </c>
      <c r="H73" s="48"/>
    </row>
    <row r="74" ht="30" customHeight="1" spans="1:8">
      <c r="A74" s="47"/>
      <c r="B74" s="22">
        <v>4241</v>
      </c>
      <c r="C74" s="23"/>
      <c r="D74" s="24"/>
      <c r="E74" s="45" t="s">
        <v>211</v>
      </c>
      <c r="F74" s="48"/>
      <c r="G74" s="52">
        <v>0</v>
      </c>
      <c r="H74" s="48"/>
    </row>
    <row r="75" ht="30" customHeight="1" spans="1:8">
      <c r="A75" s="47"/>
      <c r="B75" s="49" t="s">
        <v>212</v>
      </c>
      <c r="C75" s="50"/>
      <c r="D75" s="51"/>
      <c r="E75" s="51" t="s">
        <v>213</v>
      </c>
      <c r="F75" s="48"/>
      <c r="G75" s="48"/>
      <c r="H75" s="48"/>
    </row>
    <row r="76" ht="30" customHeight="1" spans="1:8">
      <c r="A76" s="47"/>
      <c r="B76" s="43">
        <v>3</v>
      </c>
      <c r="C76" s="44"/>
      <c r="D76" s="45"/>
      <c r="E76" s="45" t="s">
        <v>59</v>
      </c>
      <c r="F76" s="48"/>
      <c r="G76" s="48"/>
      <c r="H76" s="48"/>
    </row>
    <row r="77" ht="30" customHeight="1" spans="1:8">
      <c r="A77" s="47"/>
      <c r="B77" s="43">
        <v>32</v>
      </c>
      <c r="C77" s="44"/>
      <c r="D77" s="45"/>
      <c r="E77" s="45" t="s">
        <v>67</v>
      </c>
      <c r="F77" s="48"/>
      <c r="G77" s="48"/>
      <c r="H77" s="48"/>
    </row>
    <row r="78" ht="30" customHeight="1" spans="1:8">
      <c r="A78" s="47"/>
      <c r="B78" s="57" t="s">
        <v>214</v>
      </c>
      <c r="C78" s="58"/>
      <c r="D78" s="59"/>
      <c r="E78" s="59" t="s">
        <v>215</v>
      </c>
      <c r="F78" s="60">
        <v>0</v>
      </c>
      <c r="G78" s="60">
        <f>G79</f>
        <v>0</v>
      </c>
      <c r="H78" s="61" t="e">
        <f>G78/F78*100</f>
        <v>#DIV/0!</v>
      </c>
    </row>
    <row r="79" ht="30" customHeight="1" spans="1:8">
      <c r="A79" s="47"/>
      <c r="B79" s="49" t="s">
        <v>205</v>
      </c>
      <c r="C79" s="50"/>
      <c r="D79" s="51"/>
      <c r="E79" s="51" t="s">
        <v>206</v>
      </c>
      <c r="F79" s="52">
        <v>0</v>
      </c>
      <c r="G79" s="62">
        <v>0</v>
      </c>
      <c r="H79" s="63" t="e">
        <f>G79/F79*100</f>
        <v>#DIV/0!</v>
      </c>
    </row>
    <row r="80" ht="30" customHeight="1" spans="1:8">
      <c r="A80" s="47"/>
      <c r="B80" s="43">
        <v>3</v>
      </c>
      <c r="C80" s="44"/>
      <c r="D80" s="45"/>
      <c r="E80" s="45" t="s">
        <v>59</v>
      </c>
      <c r="F80" s="52">
        <v>0</v>
      </c>
      <c r="G80" s="52">
        <v>0</v>
      </c>
      <c r="H80" s="63" t="e">
        <f>G80/F80*100</f>
        <v>#DIV/0!</v>
      </c>
    </row>
    <row r="81" ht="30" customHeight="1" spans="1:8">
      <c r="A81" s="47"/>
      <c r="B81" s="43">
        <v>32</v>
      </c>
      <c r="C81" s="44"/>
      <c r="D81" s="45"/>
      <c r="E81" s="45" t="s">
        <v>67</v>
      </c>
      <c r="F81" s="52">
        <v>0</v>
      </c>
      <c r="G81" s="52">
        <v>0</v>
      </c>
      <c r="H81" s="48"/>
    </row>
    <row r="82" ht="30" customHeight="1" spans="1:8">
      <c r="A82" s="47"/>
      <c r="B82" s="22">
        <v>3232</v>
      </c>
      <c r="C82" s="23"/>
      <c r="D82" s="24"/>
      <c r="E82" s="45" t="s">
        <v>79</v>
      </c>
      <c r="F82" s="52">
        <v>0</v>
      </c>
      <c r="G82" s="52">
        <v>0</v>
      </c>
      <c r="H82" s="48"/>
    </row>
    <row r="83" ht="30" customHeight="1" spans="1:8">
      <c r="A83" s="47"/>
      <c r="B83" s="57" t="s">
        <v>216</v>
      </c>
      <c r="C83" s="58"/>
      <c r="D83" s="59"/>
      <c r="E83" s="59" t="s">
        <v>217</v>
      </c>
      <c r="F83" s="52">
        <f>F84</f>
        <v>53375</v>
      </c>
      <c r="G83" s="52">
        <v>0</v>
      </c>
      <c r="H83" s="48"/>
    </row>
    <row r="84" ht="30" customHeight="1" spans="1:8">
      <c r="A84" s="47"/>
      <c r="B84" s="49" t="s">
        <v>205</v>
      </c>
      <c r="C84" s="50"/>
      <c r="D84" s="51"/>
      <c r="E84" s="51" t="s">
        <v>206</v>
      </c>
      <c r="F84" s="52">
        <f>F85</f>
        <v>53375</v>
      </c>
      <c r="G84" s="52">
        <v>0</v>
      </c>
      <c r="H84" s="48"/>
    </row>
    <row r="85" ht="30" customHeight="1" spans="1:8">
      <c r="A85" s="47"/>
      <c r="B85" s="43">
        <v>4</v>
      </c>
      <c r="C85" s="44"/>
      <c r="D85" s="45"/>
      <c r="E85" s="45" t="s">
        <v>218</v>
      </c>
      <c r="F85" s="52">
        <f>F86</f>
        <v>53375</v>
      </c>
      <c r="G85" s="52">
        <v>0</v>
      </c>
      <c r="H85" s="48"/>
    </row>
    <row r="86" ht="30" customHeight="1" spans="1:8">
      <c r="A86" s="47"/>
      <c r="B86" s="43">
        <v>45</v>
      </c>
      <c r="C86" s="44"/>
      <c r="D86" s="45"/>
      <c r="E86" s="45" t="s">
        <v>219</v>
      </c>
      <c r="F86" s="52">
        <v>53375</v>
      </c>
      <c r="G86" s="52">
        <v>0</v>
      </c>
      <c r="H86" s="48"/>
    </row>
    <row r="87" ht="30" customHeight="1" spans="1:8">
      <c r="A87" s="47"/>
      <c r="B87" s="57" t="s">
        <v>220</v>
      </c>
      <c r="C87" s="58"/>
      <c r="D87" s="59"/>
      <c r="E87" s="59" t="s">
        <v>221</v>
      </c>
      <c r="F87" s="64">
        <f>F88+F92+F96</f>
        <v>0</v>
      </c>
      <c r="G87" s="65">
        <f>G88+G92+G96</f>
        <v>0</v>
      </c>
      <c r="H87" s="65" t="e">
        <f>G87/F87*100</f>
        <v>#DIV/0!</v>
      </c>
    </row>
    <row r="88" ht="30" customHeight="1" spans="1:8">
      <c r="A88" s="47"/>
      <c r="B88" s="39" t="s">
        <v>222</v>
      </c>
      <c r="C88" s="40"/>
      <c r="D88" s="41"/>
      <c r="E88" s="45" t="s">
        <v>178</v>
      </c>
      <c r="F88" s="52">
        <v>0</v>
      </c>
      <c r="G88" s="66">
        <f>G89</f>
        <v>0</v>
      </c>
      <c r="H88" s="52" t="e">
        <f t="shared" ref="H88:H90" si="4">G88/F88*100</f>
        <v>#DIV/0!</v>
      </c>
    </row>
    <row r="89" ht="30" customHeight="1" spans="1:8">
      <c r="A89" s="47"/>
      <c r="B89" s="39">
        <v>3</v>
      </c>
      <c r="C89" s="40"/>
      <c r="D89" s="41"/>
      <c r="E89" s="45" t="s">
        <v>73</v>
      </c>
      <c r="F89" s="52">
        <v>0</v>
      </c>
      <c r="G89" s="66">
        <f>G90</f>
        <v>0</v>
      </c>
      <c r="H89" s="52" t="e">
        <f t="shared" si="4"/>
        <v>#DIV/0!</v>
      </c>
    </row>
    <row r="90" ht="30" customHeight="1" spans="1:8">
      <c r="A90" s="47"/>
      <c r="B90" s="22">
        <v>32</v>
      </c>
      <c r="C90" s="23"/>
      <c r="D90" s="24"/>
      <c r="E90" s="45" t="s">
        <v>73</v>
      </c>
      <c r="F90" s="52">
        <v>0</v>
      </c>
      <c r="G90" s="66">
        <f>G91</f>
        <v>0</v>
      </c>
      <c r="H90" s="52" t="e">
        <f t="shared" si="4"/>
        <v>#DIV/0!</v>
      </c>
    </row>
    <row r="91" ht="30" customHeight="1" spans="1:8">
      <c r="A91" s="47"/>
      <c r="B91" s="22">
        <v>3222</v>
      </c>
      <c r="C91" s="23"/>
      <c r="D91" s="24"/>
      <c r="E91" s="45" t="s">
        <v>73</v>
      </c>
      <c r="F91" s="52"/>
      <c r="G91" s="67">
        <v>0</v>
      </c>
      <c r="H91" s="48"/>
    </row>
    <row r="92" ht="30" customHeight="1" spans="1:8">
      <c r="A92" s="47"/>
      <c r="B92" s="49" t="s">
        <v>223</v>
      </c>
      <c r="C92" s="50"/>
      <c r="D92" s="51"/>
      <c r="E92" s="45" t="s">
        <v>224</v>
      </c>
      <c r="F92" s="52">
        <v>0</v>
      </c>
      <c r="G92" s="52">
        <f>G93</f>
        <v>0</v>
      </c>
      <c r="H92" s="52" t="e">
        <f>G92/F92*100</f>
        <v>#DIV/0!</v>
      </c>
    </row>
    <row r="93" ht="30" customHeight="1" spans="1:8">
      <c r="A93" s="47"/>
      <c r="B93" s="43">
        <v>3</v>
      </c>
      <c r="C93" s="44"/>
      <c r="D93" s="45"/>
      <c r="E93" s="45" t="s">
        <v>73</v>
      </c>
      <c r="F93" s="52">
        <v>0</v>
      </c>
      <c r="G93" s="52">
        <f>G94</f>
        <v>0</v>
      </c>
      <c r="H93" s="52" t="e">
        <f t="shared" ref="H93:H94" si="5">G93/F93*100</f>
        <v>#DIV/0!</v>
      </c>
    </row>
    <row r="94" ht="30" customHeight="1" spans="1:8">
      <c r="A94" s="47"/>
      <c r="B94" s="43">
        <v>32</v>
      </c>
      <c r="C94" s="44"/>
      <c r="D94" s="45"/>
      <c r="E94" s="45" t="s">
        <v>73</v>
      </c>
      <c r="F94" s="52">
        <v>0</v>
      </c>
      <c r="G94" s="52">
        <f>G95</f>
        <v>0</v>
      </c>
      <c r="H94" s="52" t="e">
        <f t="shared" si="5"/>
        <v>#DIV/0!</v>
      </c>
    </row>
    <row r="95" ht="30" customHeight="1" spans="1:8">
      <c r="A95" s="47"/>
      <c r="B95" s="22">
        <v>3222</v>
      </c>
      <c r="C95" s="23"/>
      <c r="D95" s="24"/>
      <c r="E95" s="45" t="s">
        <v>225</v>
      </c>
      <c r="F95" s="52"/>
      <c r="G95" s="56">
        <v>0</v>
      </c>
      <c r="H95" s="48"/>
    </row>
    <row r="96" ht="30" customHeight="1" spans="1:8">
      <c r="A96" s="47"/>
      <c r="B96" s="49" t="s">
        <v>194</v>
      </c>
      <c r="C96" s="50"/>
      <c r="D96" s="51"/>
      <c r="E96" s="45" t="s">
        <v>195</v>
      </c>
      <c r="F96" s="52">
        <v>0</v>
      </c>
      <c r="G96" s="52">
        <f>G97</f>
        <v>0</v>
      </c>
      <c r="H96" s="52" t="e">
        <f>G96/F96*100</f>
        <v>#DIV/0!</v>
      </c>
    </row>
    <row r="97" ht="30" customHeight="1" spans="1:8">
      <c r="A97" s="47"/>
      <c r="B97" s="43">
        <v>3</v>
      </c>
      <c r="C97" s="44"/>
      <c r="D97" s="45"/>
      <c r="E97" s="45" t="s">
        <v>73</v>
      </c>
      <c r="F97" s="52">
        <v>0</v>
      </c>
      <c r="G97" s="52">
        <f>G98</f>
        <v>0</v>
      </c>
      <c r="H97" s="52" t="e">
        <f t="shared" ref="H97:H98" si="6">G97/F97*100</f>
        <v>#DIV/0!</v>
      </c>
    </row>
    <row r="98" ht="30" customHeight="1" spans="1:8">
      <c r="A98" s="47"/>
      <c r="B98" s="43">
        <v>32</v>
      </c>
      <c r="C98" s="44"/>
      <c r="D98" s="45"/>
      <c r="E98" s="45" t="s">
        <v>73</v>
      </c>
      <c r="F98" s="52">
        <v>0</v>
      </c>
      <c r="G98" s="52">
        <f>G99</f>
        <v>0</v>
      </c>
      <c r="H98" s="52" t="e">
        <f t="shared" si="6"/>
        <v>#DIV/0!</v>
      </c>
    </row>
    <row r="99" ht="30" customHeight="1" spans="1:8">
      <c r="A99" s="47"/>
      <c r="B99" s="22">
        <v>3222</v>
      </c>
      <c r="C99" s="23"/>
      <c r="D99" s="24"/>
      <c r="E99" s="45" t="s">
        <v>226</v>
      </c>
      <c r="F99" s="52">
        <v>0</v>
      </c>
      <c r="G99" s="56">
        <v>0</v>
      </c>
      <c r="H99" s="48"/>
    </row>
    <row r="100" ht="30" customHeight="1" spans="1:8">
      <c r="A100" s="47"/>
      <c r="B100" s="68" t="s">
        <v>227</v>
      </c>
      <c r="C100" s="69"/>
      <c r="D100" s="70"/>
      <c r="E100" s="70" t="s">
        <v>228</v>
      </c>
      <c r="F100" s="71">
        <f>F101+F106+F117+F122+F127+F131+F147+F152+F157+F162</f>
        <v>23645</v>
      </c>
      <c r="G100" s="71">
        <f>G101+G106+G117+G122+G127+G131+G147+G152+G157+G162</f>
        <v>9001.97</v>
      </c>
      <c r="H100" s="72">
        <f>G100/F100*100</f>
        <v>38.0713470078241</v>
      </c>
    </row>
    <row r="101" ht="30" customHeight="1" spans="1:8">
      <c r="A101" s="47"/>
      <c r="B101" s="57" t="s">
        <v>229</v>
      </c>
      <c r="C101" s="58"/>
      <c r="D101" s="59"/>
      <c r="E101" s="59" t="s">
        <v>230</v>
      </c>
      <c r="F101" s="65">
        <f t="shared" ref="F101:G104" si="7">F102</f>
        <v>4600</v>
      </c>
      <c r="G101" s="65">
        <f t="shared" si="7"/>
        <v>0</v>
      </c>
      <c r="H101" s="65">
        <f>G101/F101*100</f>
        <v>0</v>
      </c>
    </row>
    <row r="102" ht="30" customHeight="1" spans="1:8">
      <c r="A102" s="47"/>
      <c r="B102" s="49" t="s">
        <v>192</v>
      </c>
      <c r="C102" s="50"/>
      <c r="D102" s="51"/>
      <c r="E102" s="51" t="s">
        <v>193</v>
      </c>
      <c r="F102" s="52">
        <f t="shared" si="7"/>
        <v>4600</v>
      </c>
      <c r="G102" s="52">
        <f t="shared" si="7"/>
        <v>0</v>
      </c>
      <c r="H102" s="52">
        <f t="shared" ref="H102:H103" si="8">G102/F102*100</f>
        <v>0</v>
      </c>
    </row>
    <row r="103" ht="30" customHeight="1" spans="1:8">
      <c r="A103" s="47"/>
      <c r="B103" s="43">
        <v>3</v>
      </c>
      <c r="C103" s="44"/>
      <c r="D103" s="45"/>
      <c r="E103" s="45" t="s">
        <v>59</v>
      </c>
      <c r="F103" s="52">
        <f t="shared" si="7"/>
        <v>4600</v>
      </c>
      <c r="G103" s="52">
        <f t="shared" si="7"/>
        <v>0</v>
      </c>
      <c r="H103" s="52">
        <f t="shared" si="8"/>
        <v>0</v>
      </c>
    </row>
    <row r="104" ht="30" customHeight="1" spans="1:8">
      <c r="A104" s="47"/>
      <c r="B104" s="53">
        <v>37</v>
      </c>
      <c r="C104" s="54"/>
      <c r="D104" s="55"/>
      <c r="E104" s="45" t="s">
        <v>231</v>
      </c>
      <c r="F104" s="52">
        <f t="shared" si="7"/>
        <v>4600</v>
      </c>
      <c r="G104" s="52">
        <f t="shared" si="7"/>
        <v>0</v>
      </c>
      <c r="H104" s="48"/>
    </row>
    <row r="105" ht="30" customHeight="1" spans="1:8">
      <c r="A105" s="47"/>
      <c r="B105" s="22">
        <v>3722</v>
      </c>
      <c r="C105" s="23"/>
      <c r="D105" s="24"/>
      <c r="E105" s="45" t="s">
        <v>101</v>
      </c>
      <c r="F105" s="52">
        <v>4600</v>
      </c>
      <c r="G105" s="52">
        <v>0</v>
      </c>
      <c r="H105" s="48"/>
    </row>
    <row r="106" ht="30" customHeight="1" spans="1:8">
      <c r="A106" s="47"/>
      <c r="B106" s="57" t="s">
        <v>232</v>
      </c>
      <c r="C106" s="58"/>
      <c r="D106" s="59"/>
      <c r="E106" s="59" t="s">
        <v>233</v>
      </c>
      <c r="F106" s="65">
        <f t="shared" ref="F106:G108" si="9">F107</f>
        <v>0</v>
      </c>
      <c r="G106" s="65">
        <f t="shared" si="9"/>
        <v>0</v>
      </c>
      <c r="H106" s="65" t="e">
        <f>G106/F106*100</f>
        <v>#DIV/0!</v>
      </c>
    </row>
    <row r="107" ht="30" customHeight="1" spans="1:8">
      <c r="A107" s="47"/>
      <c r="B107" s="49" t="s">
        <v>192</v>
      </c>
      <c r="C107" s="50"/>
      <c r="D107" s="51"/>
      <c r="E107" s="51" t="s">
        <v>193</v>
      </c>
      <c r="F107" s="52">
        <f t="shared" si="9"/>
        <v>0</v>
      </c>
      <c r="G107" s="52">
        <f t="shared" si="9"/>
        <v>0</v>
      </c>
      <c r="H107" s="52" t="e">
        <f t="shared" ref="H107:H109" si="10">G107/F107*100</f>
        <v>#DIV/0!</v>
      </c>
    </row>
    <row r="108" ht="30" customHeight="1" spans="1:8">
      <c r="A108" s="47"/>
      <c r="B108" s="43">
        <v>3</v>
      </c>
      <c r="C108" s="44"/>
      <c r="D108" s="45"/>
      <c r="E108" s="45" t="s">
        <v>59</v>
      </c>
      <c r="F108" s="52">
        <f t="shared" si="9"/>
        <v>0</v>
      </c>
      <c r="G108" s="52">
        <f t="shared" si="9"/>
        <v>0</v>
      </c>
      <c r="H108" s="52" t="e">
        <f t="shared" si="10"/>
        <v>#DIV/0!</v>
      </c>
    </row>
    <row r="109" ht="30" customHeight="1" spans="1:8">
      <c r="A109" s="47"/>
      <c r="B109" s="53">
        <v>32</v>
      </c>
      <c r="C109" s="54"/>
      <c r="D109" s="55"/>
      <c r="E109" s="45" t="s">
        <v>79</v>
      </c>
      <c r="F109" s="52">
        <f>F110+F111</f>
        <v>0</v>
      </c>
      <c r="G109" s="52"/>
      <c r="H109" s="52" t="e">
        <f t="shared" si="10"/>
        <v>#DIV/0!</v>
      </c>
    </row>
    <row r="110" ht="30" customHeight="1" spans="1:8">
      <c r="A110" s="47"/>
      <c r="B110" s="22">
        <v>3231</v>
      </c>
      <c r="C110" s="23"/>
      <c r="D110" s="24"/>
      <c r="E110" s="45" t="s">
        <v>234</v>
      </c>
      <c r="F110" s="52"/>
      <c r="G110" s="52"/>
      <c r="H110" s="48"/>
    </row>
    <row r="111" ht="30" customHeight="1" spans="1:8">
      <c r="A111" s="47"/>
      <c r="B111" s="22">
        <v>3239</v>
      </c>
      <c r="C111" s="73"/>
      <c r="D111" s="74"/>
      <c r="E111" s="45" t="s">
        <v>235</v>
      </c>
      <c r="F111" s="52">
        <v>0</v>
      </c>
      <c r="G111" s="52"/>
      <c r="H111" s="48"/>
    </row>
    <row r="112" ht="30" customHeight="1" spans="1:8">
      <c r="A112" s="47"/>
      <c r="B112" s="43">
        <v>4</v>
      </c>
      <c r="C112" s="44"/>
      <c r="D112" s="45"/>
      <c r="E112" s="45" t="s">
        <v>104</v>
      </c>
      <c r="F112" s="48"/>
      <c r="G112" s="48"/>
      <c r="H112" s="48"/>
    </row>
    <row r="113" ht="30" customHeight="1" spans="1:8">
      <c r="A113" s="47"/>
      <c r="B113" s="53">
        <v>42</v>
      </c>
      <c r="C113" s="54"/>
      <c r="D113" s="55"/>
      <c r="E113" s="45" t="s">
        <v>105</v>
      </c>
      <c r="F113" s="48"/>
      <c r="G113" s="48"/>
      <c r="H113" s="48"/>
    </row>
    <row r="114" ht="30" customHeight="1" spans="1:8">
      <c r="A114" s="47"/>
      <c r="B114" s="49" t="s">
        <v>212</v>
      </c>
      <c r="C114" s="50"/>
      <c r="D114" s="51"/>
      <c r="E114" s="51" t="s">
        <v>213</v>
      </c>
      <c r="F114" s="48"/>
      <c r="G114" s="48"/>
      <c r="H114" s="48"/>
    </row>
    <row r="115" ht="30" customHeight="1" spans="1:8">
      <c r="A115" s="47"/>
      <c r="B115" s="43">
        <v>3</v>
      </c>
      <c r="C115" s="44"/>
      <c r="D115" s="45"/>
      <c r="E115" s="45" t="s">
        <v>59</v>
      </c>
      <c r="F115" s="48"/>
      <c r="G115" s="48"/>
      <c r="H115" s="48"/>
    </row>
    <row r="116" ht="30" customHeight="1" spans="1:8">
      <c r="A116" s="47"/>
      <c r="B116" s="43">
        <v>32</v>
      </c>
      <c r="C116" s="44"/>
      <c r="D116" s="45"/>
      <c r="E116" s="45" t="s">
        <v>67</v>
      </c>
      <c r="F116" s="48"/>
      <c r="G116" s="48"/>
      <c r="H116" s="48"/>
    </row>
    <row r="117" ht="30" customHeight="1" spans="1:8">
      <c r="A117" s="47"/>
      <c r="B117" s="57" t="s">
        <v>236</v>
      </c>
      <c r="C117" s="58"/>
      <c r="D117" s="59"/>
      <c r="E117" s="59" t="s">
        <v>237</v>
      </c>
      <c r="F117" s="65">
        <f>F118</f>
        <v>0</v>
      </c>
      <c r="G117" s="65">
        <f>G118</f>
        <v>0</v>
      </c>
      <c r="H117" s="75" t="e">
        <f>G117/F117*100</f>
        <v>#DIV/0!</v>
      </c>
    </row>
    <row r="118" ht="30" customHeight="1" spans="1:8">
      <c r="A118" s="47"/>
      <c r="B118" s="49" t="s">
        <v>192</v>
      </c>
      <c r="C118" s="50"/>
      <c r="D118" s="51"/>
      <c r="E118" s="51" t="s">
        <v>193</v>
      </c>
      <c r="F118" s="52">
        <v>0</v>
      </c>
      <c r="G118" s="52">
        <f>G119</f>
        <v>0</v>
      </c>
      <c r="H118" s="48" t="e">
        <f>G118/F118*100</f>
        <v>#DIV/0!</v>
      </c>
    </row>
    <row r="119" ht="30" customHeight="1" spans="1:8">
      <c r="A119" s="47"/>
      <c r="B119" s="43">
        <v>3</v>
      </c>
      <c r="C119" s="44"/>
      <c r="D119" s="45"/>
      <c r="E119" s="45" t="s">
        <v>59</v>
      </c>
      <c r="F119" s="52">
        <v>0</v>
      </c>
      <c r="G119" s="52">
        <f>G120</f>
        <v>0</v>
      </c>
      <c r="H119" s="48" t="e">
        <f>G119/F119*100</f>
        <v>#DIV/0!</v>
      </c>
    </row>
    <row r="120" ht="30" customHeight="1" spans="1:8">
      <c r="A120" s="47"/>
      <c r="B120" s="53">
        <v>32</v>
      </c>
      <c r="C120" s="54"/>
      <c r="D120" s="55"/>
      <c r="E120" s="45" t="s">
        <v>73</v>
      </c>
      <c r="F120" s="52">
        <v>0</v>
      </c>
      <c r="G120" s="52">
        <f>G121</f>
        <v>0</v>
      </c>
      <c r="H120" s="48" t="e">
        <f>G120/F120*100</f>
        <v>#DIV/0!</v>
      </c>
    </row>
    <row r="121" ht="30" customHeight="1" spans="1:8">
      <c r="A121" s="47"/>
      <c r="B121" s="22">
        <v>322190</v>
      </c>
      <c r="C121" s="23"/>
      <c r="D121" s="24"/>
      <c r="E121" s="45" t="s">
        <v>238</v>
      </c>
      <c r="F121" s="52">
        <v>0</v>
      </c>
      <c r="G121" s="52">
        <v>0</v>
      </c>
      <c r="H121" s="48"/>
    </row>
    <row r="122" ht="30" customHeight="1" spans="1:8">
      <c r="A122" s="47"/>
      <c r="B122" s="57" t="s">
        <v>239</v>
      </c>
      <c r="C122" s="58"/>
      <c r="D122" s="59"/>
      <c r="E122" s="59" t="s">
        <v>240</v>
      </c>
      <c r="F122" s="65">
        <f t="shared" ref="F122:G125" si="11">F123</f>
        <v>3140</v>
      </c>
      <c r="G122" s="65">
        <f t="shared" si="11"/>
        <v>0</v>
      </c>
      <c r="H122" s="65">
        <f>G122/F122*100</f>
        <v>0</v>
      </c>
    </row>
    <row r="123" ht="30" customHeight="1" spans="1:8">
      <c r="A123" s="47"/>
      <c r="B123" s="49" t="s">
        <v>207</v>
      </c>
      <c r="C123" s="50"/>
      <c r="D123" s="51"/>
      <c r="E123" s="51" t="s">
        <v>224</v>
      </c>
      <c r="F123" s="52">
        <f t="shared" si="11"/>
        <v>3140</v>
      </c>
      <c r="G123" s="52">
        <f t="shared" si="11"/>
        <v>0</v>
      </c>
      <c r="H123" s="52">
        <f>G123/F123*100</f>
        <v>0</v>
      </c>
    </row>
    <row r="124" ht="30" customHeight="1" spans="1:8">
      <c r="A124" s="47"/>
      <c r="B124" s="43">
        <v>4</v>
      </c>
      <c r="C124" s="44"/>
      <c r="D124" s="45"/>
      <c r="E124" s="45" t="s">
        <v>241</v>
      </c>
      <c r="F124" s="52">
        <f t="shared" si="11"/>
        <v>3140</v>
      </c>
      <c r="G124" s="52">
        <f t="shared" si="11"/>
        <v>0</v>
      </c>
      <c r="H124" s="52">
        <f>G124/F124*100</f>
        <v>0</v>
      </c>
    </row>
    <row r="125" ht="30" customHeight="1" spans="1:8">
      <c r="A125" s="47"/>
      <c r="B125" s="53">
        <v>42</v>
      </c>
      <c r="C125" s="54"/>
      <c r="D125" s="55"/>
      <c r="E125" s="45" t="s">
        <v>211</v>
      </c>
      <c r="F125" s="52">
        <f t="shared" si="11"/>
        <v>3140</v>
      </c>
      <c r="G125" s="52">
        <f t="shared" si="11"/>
        <v>0</v>
      </c>
      <c r="H125" s="52">
        <f>G125/F125*100</f>
        <v>0</v>
      </c>
    </row>
    <row r="126" ht="30" customHeight="1" spans="1:8">
      <c r="A126" s="47"/>
      <c r="B126" s="22">
        <v>4241</v>
      </c>
      <c r="C126" s="23"/>
      <c r="D126" s="24"/>
      <c r="E126" s="45" t="s">
        <v>211</v>
      </c>
      <c r="F126" s="52">
        <v>3140</v>
      </c>
      <c r="G126" s="52">
        <v>0</v>
      </c>
      <c r="H126" s="48"/>
    </row>
    <row r="127" ht="30" customHeight="1" spans="1:8">
      <c r="A127" s="47"/>
      <c r="B127" s="57" t="s">
        <v>242</v>
      </c>
      <c r="C127" s="58"/>
      <c r="D127" s="59"/>
      <c r="E127" s="59" t="s">
        <v>243</v>
      </c>
      <c r="F127" s="65">
        <f>F128</f>
        <v>0</v>
      </c>
      <c r="G127" s="52">
        <v>0</v>
      </c>
      <c r="H127" s="48"/>
    </row>
    <row r="128" ht="30" customHeight="1" spans="1:8">
      <c r="A128" s="47"/>
      <c r="B128" s="49" t="s">
        <v>207</v>
      </c>
      <c r="C128" s="50"/>
      <c r="D128" s="51"/>
      <c r="E128" s="51" t="s">
        <v>244</v>
      </c>
      <c r="F128" s="52">
        <f>F129</f>
        <v>0</v>
      </c>
      <c r="G128" s="52">
        <v>0</v>
      </c>
      <c r="H128" s="48"/>
    </row>
    <row r="129" ht="30" customHeight="1" spans="1:8">
      <c r="A129" s="47"/>
      <c r="B129" s="43">
        <v>3</v>
      </c>
      <c r="C129" s="44"/>
      <c r="D129" s="45"/>
      <c r="E129" s="45" t="s">
        <v>59</v>
      </c>
      <c r="F129" s="52">
        <f>F130</f>
        <v>0</v>
      </c>
      <c r="G129" s="52">
        <v>0</v>
      </c>
      <c r="H129" s="48"/>
    </row>
    <row r="130" ht="30" customHeight="1" spans="1:8">
      <c r="A130" s="47"/>
      <c r="B130" s="53">
        <v>32</v>
      </c>
      <c r="C130" s="54"/>
      <c r="D130" s="55"/>
      <c r="E130" s="45" t="s">
        <v>67</v>
      </c>
      <c r="F130" s="52"/>
      <c r="G130" s="52">
        <v>0</v>
      </c>
      <c r="H130" s="48"/>
    </row>
    <row r="131" ht="30" customHeight="1" spans="1:8">
      <c r="A131" s="47"/>
      <c r="B131" s="57" t="s">
        <v>245</v>
      </c>
      <c r="C131" s="58"/>
      <c r="D131" s="59"/>
      <c r="E131" s="59" t="s">
        <v>246</v>
      </c>
      <c r="F131" s="65">
        <f>F132+F144</f>
        <v>1600</v>
      </c>
      <c r="G131" s="65">
        <f>G132+G144</f>
        <v>130</v>
      </c>
      <c r="H131" s="65">
        <f>G131/F131*100</f>
        <v>8.125</v>
      </c>
    </row>
    <row r="132" ht="30" customHeight="1" spans="1:8">
      <c r="A132" s="47"/>
      <c r="B132" s="49" t="s">
        <v>203</v>
      </c>
      <c r="C132" s="50"/>
      <c r="D132" s="51"/>
      <c r="E132" s="51" t="s">
        <v>204</v>
      </c>
      <c r="F132" s="52">
        <f>F133+F141</f>
        <v>600</v>
      </c>
      <c r="G132" s="52">
        <f>G133+G141</f>
        <v>130</v>
      </c>
      <c r="H132" s="52">
        <f t="shared" ref="H132:H134" si="12">G132/F132*100</f>
        <v>21.6666666666667</v>
      </c>
    </row>
    <row r="133" ht="30" customHeight="1" spans="1:8">
      <c r="A133" s="47"/>
      <c r="B133" s="43">
        <v>3</v>
      </c>
      <c r="C133" s="44"/>
      <c r="D133" s="45"/>
      <c r="E133" s="45" t="s">
        <v>59</v>
      </c>
      <c r="F133" s="52">
        <f>F134+F139</f>
        <v>600</v>
      </c>
      <c r="G133" s="52">
        <f>G134+G139</f>
        <v>130</v>
      </c>
      <c r="H133" s="52">
        <f t="shared" si="12"/>
        <v>21.6666666666667</v>
      </c>
    </row>
    <row r="134" ht="30" customHeight="1" spans="1:8">
      <c r="A134" s="47"/>
      <c r="B134" s="53">
        <v>32</v>
      </c>
      <c r="C134" s="54"/>
      <c r="D134" s="55"/>
      <c r="E134" s="45" t="s">
        <v>67</v>
      </c>
      <c r="F134" s="52">
        <f>F135+F136+F137+F138</f>
        <v>600</v>
      </c>
      <c r="G134" s="52">
        <f>G135+G136+G137+G138</f>
        <v>130</v>
      </c>
      <c r="H134" s="52">
        <f t="shared" si="12"/>
        <v>21.6666666666667</v>
      </c>
    </row>
    <row r="135" ht="30" customHeight="1" spans="1:8">
      <c r="A135" s="47"/>
      <c r="B135" s="22">
        <v>3211</v>
      </c>
      <c r="C135" s="23"/>
      <c r="D135" s="24"/>
      <c r="E135" s="45" t="s">
        <v>68</v>
      </c>
      <c r="F135" s="52"/>
      <c r="G135" s="66"/>
      <c r="H135" s="48"/>
    </row>
    <row r="136" ht="30" customHeight="1" spans="1:8">
      <c r="A136" s="47"/>
      <c r="B136" s="22">
        <v>3221</v>
      </c>
      <c r="C136" s="23"/>
      <c r="D136" s="24"/>
      <c r="E136" s="45" t="s">
        <v>73</v>
      </c>
      <c r="F136" s="52"/>
      <c r="G136" s="66"/>
      <c r="H136" s="48"/>
    </row>
    <row r="137" ht="30" customHeight="1" spans="1:8">
      <c r="A137" s="47"/>
      <c r="B137" s="22">
        <v>3231</v>
      </c>
      <c r="C137" s="23"/>
      <c r="D137" s="24"/>
      <c r="E137" s="45" t="s">
        <v>79</v>
      </c>
      <c r="F137" s="52"/>
      <c r="G137" s="66"/>
      <c r="H137" s="48"/>
    </row>
    <row r="138" ht="30" customHeight="1" spans="1:8">
      <c r="A138" s="47"/>
      <c r="B138" s="22">
        <v>3299</v>
      </c>
      <c r="C138" s="23"/>
      <c r="D138" s="24"/>
      <c r="E138" s="45" t="s">
        <v>89</v>
      </c>
      <c r="F138" s="52">
        <v>600</v>
      </c>
      <c r="G138" s="66">
        <v>130</v>
      </c>
      <c r="H138" s="48"/>
    </row>
    <row r="139" ht="30" customHeight="1" spans="1:8">
      <c r="A139" s="47"/>
      <c r="B139" s="53">
        <v>34</v>
      </c>
      <c r="C139" s="54"/>
      <c r="D139" s="55"/>
      <c r="E139" s="45" t="s">
        <v>95</v>
      </c>
      <c r="F139" s="52">
        <v>0</v>
      </c>
      <c r="G139" s="52">
        <f>G140</f>
        <v>0</v>
      </c>
      <c r="H139" s="48"/>
    </row>
    <row r="140" ht="30" customHeight="1" spans="1:8">
      <c r="A140" s="47"/>
      <c r="B140" s="22">
        <v>3431</v>
      </c>
      <c r="C140" s="23"/>
      <c r="D140" s="24"/>
      <c r="E140" s="45" t="s">
        <v>96</v>
      </c>
      <c r="F140" s="52">
        <v>0</v>
      </c>
      <c r="G140" s="52">
        <v>0</v>
      </c>
      <c r="H140" s="48"/>
    </row>
    <row r="141" ht="30" customHeight="1" spans="1:8">
      <c r="A141" s="47"/>
      <c r="B141" s="43">
        <v>4</v>
      </c>
      <c r="C141" s="44"/>
      <c r="D141" s="45"/>
      <c r="E141" s="45" t="s">
        <v>104</v>
      </c>
      <c r="F141" s="52">
        <f>F142</f>
        <v>0</v>
      </c>
      <c r="G141" s="52">
        <f>G142</f>
        <v>0</v>
      </c>
      <c r="H141" s="52" t="e">
        <f>G141/F141*100</f>
        <v>#DIV/0!</v>
      </c>
    </row>
    <row r="142" ht="30" customHeight="1" spans="1:8">
      <c r="A142" s="47"/>
      <c r="B142" s="53">
        <v>42</v>
      </c>
      <c r="C142" s="54"/>
      <c r="D142" s="55"/>
      <c r="E142" s="45" t="s">
        <v>105</v>
      </c>
      <c r="F142" s="52">
        <f>F143</f>
        <v>0</v>
      </c>
      <c r="G142" s="52">
        <f>G143</f>
        <v>0</v>
      </c>
      <c r="H142" s="52" t="e">
        <f>G142/F142*100</f>
        <v>#DIV/0!</v>
      </c>
    </row>
    <row r="143" ht="30" customHeight="1" spans="1:8">
      <c r="A143" s="47"/>
      <c r="B143" s="22">
        <v>4223</v>
      </c>
      <c r="C143" s="23"/>
      <c r="D143" s="24"/>
      <c r="E143" s="45" t="s">
        <v>247</v>
      </c>
      <c r="F143" s="52"/>
      <c r="G143" s="52">
        <v>0</v>
      </c>
      <c r="H143" s="48"/>
    </row>
    <row r="144" ht="30" customHeight="1" spans="1:8">
      <c r="A144" s="47"/>
      <c r="B144" s="49" t="s">
        <v>248</v>
      </c>
      <c r="C144" s="50"/>
      <c r="D144" s="51"/>
      <c r="E144" s="51" t="s">
        <v>244</v>
      </c>
      <c r="F144" s="65">
        <f>F145</f>
        <v>1000</v>
      </c>
      <c r="G144" s="65">
        <v>0</v>
      </c>
      <c r="H144" s="48"/>
    </row>
    <row r="145" ht="30" customHeight="1" spans="1:8">
      <c r="A145" s="47"/>
      <c r="B145" s="43">
        <v>3</v>
      </c>
      <c r="C145" s="44"/>
      <c r="D145" s="45"/>
      <c r="E145" s="45" t="s">
        <v>59</v>
      </c>
      <c r="F145" s="52">
        <f>F146</f>
        <v>1000</v>
      </c>
      <c r="G145" s="52">
        <v>0</v>
      </c>
      <c r="H145" s="48"/>
    </row>
    <row r="146" ht="30" customHeight="1" spans="1:8">
      <c r="A146" s="47"/>
      <c r="B146" s="53">
        <v>32</v>
      </c>
      <c r="C146" s="54"/>
      <c r="D146" s="55"/>
      <c r="E146" s="45" t="s">
        <v>102</v>
      </c>
      <c r="F146" s="52">
        <v>1000</v>
      </c>
      <c r="G146" s="52">
        <v>0</v>
      </c>
      <c r="H146" s="48"/>
    </row>
    <row r="147" ht="30" customHeight="1" spans="1:8">
      <c r="A147" s="47"/>
      <c r="B147" s="57" t="s">
        <v>249</v>
      </c>
      <c r="C147" s="58"/>
      <c r="D147" s="59"/>
      <c r="E147" s="59" t="s">
        <v>250</v>
      </c>
      <c r="F147" s="52">
        <v>156</v>
      </c>
      <c r="G147" s="52">
        <v>0</v>
      </c>
      <c r="H147" s="48"/>
    </row>
    <row r="148" ht="30" customHeight="1" spans="1:8">
      <c r="A148" s="47"/>
      <c r="B148" s="49" t="s">
        <v>201</v>
      </c>
      <c r="C148" s="50"/>
      <c r="D148" s="51"/>
      <c r="E148" s="51" t="s">
        <v>202</v>
      </c>
      <c r="F148" s="48">
        <v>156</v>
      </c>
      <c r="G148" s="48"/>
      <c r="H148" s="48"/>
    </row>
    <row r="149" ht="30" customHeight="1" spans="1:8">
      <c r="A149" s="47"/>
      <c r="B149" s="43">
        <v>3</v>
      </c>
      <c r="C149" s="44"/>
      <c r="D149" s="45"/>
      <c r="E149" s="45" t="s">
        <v>59</v>
      </c>
      <c r="F149" s="48">
        <v>156</v>
      </c>
      <c r="G149" s="48"/>
      <c r="H149" s="48"/>
    </row>
    <row r="150" ht="30" customHeight="1" spans="1:8">
      <c r="A150" s="47"/>
      <c r="B150" s="53">
        <v>32</v>
      </c>
      <c r="C150" s="54"/>
      <c r="D150" s="55"/>
      <c r="E150" s="45" t="s">
        <v>67</v>
      </c>
      <c r="F150" s="48">
        <v>156</v>
      </c>
      <c r="G150" s="48"/>
      <c r="H150" s="48"/>
    </row>
    <row r="151" ht="30" customHeight="1" spans="1:8">
      <c r="A151" s="47"/>
      <c r="B151" s="53">
        <v>34</v>
      </c>
      <c r="C151" s="54"/>
      <c r="D151" s="55"/>
      <c r="E151" s="45" t="s">
        <v>95</v>
      </c>
      <c r="F151" s="48"/>
      <c r="G151" s="48"/>
      <c r="H151" s="48"/>
    </row>
    <row r="152" ht="30" customHeight="1" spans="1:8">
      <c r="A152" s="47"/>
      <c r="B152" s="57" t="s">
        <v>251</v>
      </c>
      <c r="C152" s="58"/>
      <c r="D152" s="59"/>
      <c r="E152" s="59" t="s">
        <v>252</v>
      </c>
      <c r="F152" s="65">
        <f>F153</f>
        <v>14000</v>
      </c>
      <c r="G152" s="65">
        <f t="shared" ref="G152:H152" si="13">G153</f>
        <v>8723.47</v>
      </c>
      <c r="H152" s="65">
        <f t="shared" si="13"/>
        <v>62.3105</v>
      </c>
    </row>
    <row r="153" ht="30" customHeight="1" spans="1:8">
      <c r="A153" s="47"/>
      <c r="B153" s="49" t="s">
        <v>207</v>
      </c>
      <c r="C153" s="50"/>
      <c r="D153" s="51"/>
      <c r="E153" s="51" t="s">
        <v>224</v>
      </c>
      <c r="F153" s="52">
        <f>F154</f>
        <v>14000</v>
      </c>
      <c r="G153" s="52">
        <f>G154</f>
        <v>8723.47</v>
      </c>
      <c r="H153" s="52">
        <f>G153/F153*100</f>
        <v>62.3105</v>
      </c>
    </row>
    <row r="154" ht="30" customHeight="1" spans="1:8">
      <c r="A154" s="47"/>
      <c r="B154" s="43">
        <v>3</v>
      </c>
      <c r="C154" s="44"/>
      <c r="D154" s="45"/>
      <c r="E154" s="45" t="s">
        <v>59</v>
      </c>
      <c r="F154" s="52">
        <f>F155</f>
        <v>14000</v>
      </c>
      <c r="G154" s="52">
        <f>G155</f>
        <v>8723.47</v>
      </c>
      <c r="H154" s="52">
        <f>G154/F154*100</f>
        <v>62.3105</v>
      </c>
    </row>
    <row r="155" ht="30" customHeight="1" spans="1:8">
      <c r="A155" s="47"/>
      <c r="B155" s="53">
        <v>32</v>
      </c>
      <c r="C155" s="54"/>
      <c r="D155" s="55"/>
      <c r="E155" s="45" t="s">
        <v>67</v>
      </c>
      <c r="F155" s="52">
        <f>F156</f>
        <v>14000</v>
      </c>
      <c r="G155" s="52">
        <f>G156</f>
        <v>8723.47</v>
      </c>
      <c r="H155" s="52">
        <f>G155/F155*100</f>
        <v>62.3105</v>
      </c>
    </row>
    <row r="156" ht="30" customHeight="1" spans="1:8">
      <c r="A156" s="47"/>
      <c r="B156" s="22">
        <v>3222</v>
      </c>
      <c r="C156" s="23"/>
      <c r="D156" s="24"/>
      <c r="E156" s="45" t="s">
        <v>75</v>
      </c>
      <c r="F156" s="52">
        <v>14000</v>
      </c>
      <c r="G156" s="52">
        <v>8723.47</v>
      </c>
      <c r="H156" s="48"/>
    </row>
    <row r="157" ht="30" customHeight="1" spans="1:8">
      <c r="A157" s="47"/>
      <c r="B157" s="57" t="s">
        <v>253</v>
      </c>
      <c r="C157" s="58"/>
      <c r="D157" s="59"/>
      <c r="E157" s="59" t="s">
        <v>254</v>
      </c>
      <c r="F157" s="65">
        <f>F158</f>
        <v>149</v>
      </c>
      <c r="G157" s="65">
        <f>G158</f>
        <v>148.5</v>
      </c>
      <c r="H157" s="65">
        <f>G157/F157*100</f>
        <v>99.6644295302013</v>
      </c>
    </row>
    <row r="158" ht="30" customHeight="1" spans="1:8">
      <c r="A158" s="47"/>
      <c r="B158" s="49" t="s">
        <v>207</v>
      </c>
      <c r="C158" s="50"/>
      <c r="D158" s="51"/>
      <c r="E158" s="51" t="s">
        <v>224</v>
      </c>
      <c r="F158" s="52">
        <f>F159</f>
        <v>149</v>
      </c>
      <c r="G158" s="52">
        <f>G159</f>
        <v>148.5</v>
      </c>
      <c r="H158" s="62">
        <f>G158/F158*100</f>
        <v>99.6644295302013</v>
      </c>
    </row>
    <row r="159" ht="30" customHeight="1" spans="1:8">
      <c r="A159" s="47"/>
      <c r="B159" s="43">
        <v>3</v>
      </c>
      <c r="C159" s="44"/>
      <c r="D159" s="45"/>
      <c r="E159" s="45" t="s">
        <v>59</v>
      </c>
      <c r="F159" s="52">
        <f>F160</f>
        <v>149</v>
      </c>
      <c r="G159" s="52">
        <f>G161</f>
        <v>148.5</v>
      </c>
      <c r="H159" s="52">
        <f>G159/F159*100</f>
        <v>99.6644295302013</v>
      </c>
    </row>
    <row r="160" ht="30" customHeight="1" spans="1:8">
      <c r="A160" s="47"/>
      <c r="B160" s="53">
        <v>38</v>
      </c>
      <c r="C160" s="54"/>
      <c r="D160" s="55"/>
      <c r="E160" s="45" t="s">
        <v>102</v>
      </c>
      <c r="F160" s="52">
        <f>F161</f>
        <v>149</v>
      </c>
      <c r="G160" s="52">
        <f>G161</f>
        <v>148.5</v>
      </c>
      <c r="H160" s="52">
        <f>G160/F160*100</f>
        <v>99.6644295302013</v>
      </c>
    </row>
    <row r="161" ht="30" customHeight="1" spans="1:8">
      <c r="A161" s="47"/>
      <c r="B161" s="22">
        <v>3811</v>
      </c>
      <c r="C161" s="23"/>
      <c r="D161" s="24"/>
      <c r="E161" s="45" t="s">
        <v>255</v>
      </c>
      <c r="F161" s="52">
        <v>149</v>
      </c>
      <c r="G161" s="52">
        <v>148.5</v>
      </c>
      <c r="H161" s="48"/>
    </row>
    <row r="162" ht="30" customHeight="1" spans="1:8">
      <c r="A162" s="47"/>
      <c r="B162" s="57" t="s">
        <v>256</v>
      </c>
      <c r="C162" s="58"/>
      <c r="D162" s="59"/>
      <c r="E162" s="59" t="s">
        <v>257</v>
      </c>
      <c r="F162" s="64">
        <f>F163+F166</f>
        <v>0</v>
      </c>
      <c r="G162" s="65">
        <f>G163+G166</f>
        <v>0</v>
      </c>
      <c r="H162" s="52" t="e">
        <f>G162/F162*100</f>
        <v>#DIV/0!</v>
      </c>
    </row>
    <row r="163" ht="30" customHeight="1" spans="1:8">
      <c r="A163" s="47"/>
      <c r="B163" s="49" t="s">
        <v>194</v>
      </c>
      <c r="C163" s="50"/>
      <c r="D163" s="51"/>
      <c r="E163" s="51" t="s">
        <v>224</v>
      </c>
      <c r="F163" s="52">
        <f>F164</f>
        <v>0</v>
      </c>
      <c r="G163" s="52">
        <f>G164</f>
        <v>0</v>
      </c>
      <c r="H163" s="48"/>
    </row>
    <row r="164" ht="30" customHeight="1" spans="1:8">
      <c r="A164" s="47"/>
      <c r="B164" s="43">
        <v>3</v>
      </c>
      <c r="C164" s="44"/>
      <c r="D164" s="45"/>
      <c r="E164" s="45" t="s">
        <v>59</v>
      </c>
      <c r="F164" s="52">
        <f>F165</f>
        <v>0</v>
      </c>
      <c r="G164" s="52">
        <f>G165</f>
        <v>0</v>
      </c>
      <c r="H164" s="48"/>
    </row>
    <row r="165" ht="30" customHeight="1" spans="1:8">
      <c r="A165" s="47"/>
      <c r="B165" s="53">
        <v>32</v>
      </c>
      <c r="C165" s="54"/>
      <c r="D165" s="55"/>
      <c r="E165" s="45" t="s">
        <v>67</v>
      </c>
      <c r="F165" s="52"/>
      <c r="G165" s="52"/>
      <c r="H165" s="48"/>
    </row>
    <row r="166" ht="30" customHeight="1" spans="1:8">
      <c r="A166" s="47"/>
      <c r="B166" s="49" t="s">
        <v>223</v>
      </c>
      <c r="C166" s="50"/>
      <c r="D166" s="51"/>
      <c r="E166" s="51" t="s">
        <v>224</v>
      </c>
      <c r="F166" s="52">
        <f>F167</f>
        <v>0</v>
      </c>
      <c r="G166" s="52">
        <f>G167</f>
        <v>0</v>
      </c>
      <c r="H166" s="48"/>
    </row>
    <row r="167" ht="30" customHeight="1" spans="1:8">
      <c r="A167" s="47"/>
      <c r="B167" s="43">
        <v>3</v>
      </c>
      <c r="C167" s="44"/>
      <c r="D167" s="45"/>
      <c r="E167" s="45" t="s">
        <v>59</v>
      </c>
      <c r="F167" s="52">
        <f>F168</f>
        <v>0</v>
      </c>
      <c r="G167" s="52">
        <v>0</v>
      </c>
      <c r="H167" s="48"/>
    </row>
    <row r="168" ht="30" customHeight="1" spans="1:8">
      <c r="A168" s="47"/>
      <c r="B168" s="53">
        <v>32</v>
      </c>
      <c r="C168" s="54"/>
      <c r="D168" s="55"/>
      <c r="E168" s="45" t="s">
        <v>67</v>
      </c>
      <c r="F168" s="52"/>
      <c r="G168" s="52">
        <v>0</v>
      </c>
      <c r="H168" s="48"/>
    </row>
  </sheetData>
  <mergeCells count="156">
    <mergeCell ref="B2:H2"/>
    <mergeCell ref="B4:H4"/>
    <mergeCell ref="B6:E6"/>
    <mergeCell ref="B7:E7"/>
    <mergeCell ref="B8:D8"/>
    <mergeCell ref="B10:D10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B89:D89"/>
    <mergeCell ref="B90:D90"/>
    <mergeCell ref="B91:D91"/>
    <mergeCell ref="B92:D92"/>
    <mergeCell ref="B93:D93"/>
    <mergeCell ref="B94:D94"/>
    <mergeCell ref="B95:D95"/>
    <mergeCell ref="B96:D96"/>
    <mergeCell ref="B97:D97"/>
    <mergeCell ref="B98:D98"/>
    <mergeCell ref="B99:D99"/>
    <mergeCell ref="B100:D100"/>
    <mergeCell ref="B101:D101"/>
    <mergeCell ref="B102:D102"/>
    <mergeCell ref="B103:D103"/>
    <mergeCell ref="B104:D104"/>
    <mergeCell ref="B105:D105"/>
    <mergeCell ref="B106:D106"/>
    <mergeCell ref="B107:D107"/>
    <mergeCell ref="B108:D108"/>
    <mergeCell ref="B109:D109"/>
    <mergeCell ref="B110:D110"/>
    <mergeCell ref="B112:D112"/>
    <mergeCell ref="B113:D113"/>
    <mergeCell ref="B114:D114"/>
    <mergeCell ref="B115:D115"/>
    <mergeCell ref="B116:D116"/>
    <mergeCell ref="B117:D117"/>
    <mergeCell ref="B118:D118"/>
    <mergeCell ref="B119:D119"/>
    <mergeCell ref="B120:D120"/>
    <mergeCell ref="B121:D121"/>
    <mergeCell ref="B122:D122"/>
    <mergeCell ref="B123:D123"/>
    <mergeCell ref="B124:D124"/>
    <mergeCell ref="B125:D125"/>
    <mergeCell ref="B126:D126"/>
    <mergeCell ref="B127:D127"/>
    <mergeCell ref="B128:D128"/>
    <mergeCell ref="B129:D129"/>
    <mergeCell ref="B130:D130"/>
    <mergeCell ref="B131:D131"/>
    <mergeCell ref="B132:D132"/>
    <mergeCell ref="B133:D133"/>
    <mergeCell ref="B134:D134"/>
    <mergeCell ref="B135:D135"/>
    <mergeCell ref="B136:D136"/>
    <mergeCell ref="B137:D137"/>
    <mergeCell ref="B138:D138"/>
    <mergeCell ref="B139:D139"/>
    <mergeCell ref="B140:D140"/>
    <mergeCell ref="B141:D141"/>
    <mergeCell ref="B142:D142"/>
    <mergeCell ref="B143:D143"/>
    <mergeCell ref="B144:D144"/>
    <mergeCell ref="B145:D145"/>
    <mergeCell ref="B146:D146"/>
    <mergeCell ref="B147:D147"/>
    <mergeCell ref="B148:D148"/>
    <mergeCell ref="B149:D149"/>
    <mergeCell ref="B150:D150"/>
    <mergeCell ref="B151:D151"/>
    <mergeCell ref="B152:D152"/>
    <mergeCell ref="B153:D153"/>
    <mergeCell ref="B154:D154"/>
    <mergeCell ref="B155:D155"/>
    <mergeCell ref="B156:D156"/>
    <mergeCell ref="B157:D157"/>
    <mergeCell ref="B158:D158"/>
    <mergeCell ref="B159:D159"/>
    <mergeCell ref="B160:D160"/>
    <mergeCell ref="B161:D161"/>
    <mergeCell ref="B162:D162"/>
    <mergeCell ref="B163:D163"/>
    <mergeCell ref="B164:D164"/>
    <mergeCell ref="B165:D165"/>
    <mergeCell ref="B166:D166"/>
    <mergeCell ref="B167:D167"/>
    <mergeCell ref="B168:D168"/>
  </mergeCells>
  <pageMargins left="0.7" right="0.7" top="0.75" bottom="0.75" header="0.3" footer="0.3"/>
  <pageSetup paperSize="9" scale="57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92"/>
  <sheetViews>
    <sheetView topLeftCell="A60" workbookViewId="0">
      <selection activeCell="H67" sqref="H67"/>
    </sheetView>
  </sheetViews>
  <sheetFormatPr defaultColWidth="9" defaultRowHeight="15"/>
  <cols>
    <col min="2" max="2" width="7.42857142857143" customWidth="1"/>
    <col min="3" max="3" width="8.42857142857143" customWidth="1"/>
    <col min="4" max="5" width="5.42857142857143" customWidth="1"/>
    <col min="6" max="6" width="44.7142857142857" customWidth="1"/>
    <col min="7" max="9" width="25.2857142857143" customWidth="1"/>
    <col min="10" max="11" width="15.7142857142857" customWidth="1"/>
  </cols>
  <sheetData>
    <row r="1" ht="18" customHeight="1" spans="2:10">
      <c r="B1" s="3"/>
      <c r="C1" s="3"/>
      <c r="D1" s="3"/>
      <c r="E1" s="3"/>
      <c r="F1" s="3"/>
      <c r="G1" s="3"/>
      <c r="H1" s="3"/>
      <c r="I1" s="3"/>
      <c r="J1" s="3"/>
    </row>
    <row r="2" ht="15.75" customHeight="1" spans="2:11">
      <c r="B2" s="5" t="s">
        <v>1</v>
      </c>
      <c r="C2" s="5"/>
      <c r="D2" s="5"/>
      <c r="E2" s="5"/>
      <c r="F2" s="5"/>
      <c r="G2" s="5"/>
      <c r="H2" s="5"/>
      <c r="I2" s="5"/>
      <c r="J2" s="5"/>
      <c r="K2" s="5"/>
    </row>
    <row r="3" ht="18" spans="2:10">
      <c r="B3" s="3"/>
      <c r="C3" s="3"/>
      <c r="D3" s="3"/>
      <c r="E3" s="3"/>
      <c r="F3" s="3"/>
      <c r="G3" s="3"/>
      <c r="H3" s="3"/>
      <c r="I3" s="4"/>
      <c r="J3" s="4"/>
    </row>
    <row r="4" ht="18" customHeight="1" spans="2:11">
      <c r="B4" s="5" t="s">
        <v>31</v>
      </c>
      <c r="C4" s="5"/>
      <c r="D4" s="5"/>
      <c r="E4" s="5"/>
      <c r="F4" s="5"/>
      <c r="G4" s="5"/>
      <c r="H4" s="5"/>
      <c r="I4" s="5"/>
      <c r="J4" s="5"/>
      <c r="K4" s="5"/>
    </row>
    <row r="5" ht="18" spans="2:10">
      <c r="B5" s="3"/>
      <c r="C5" s="3"/>
      <c r="D5" s="3"/>
      <c r="E5" s="3"/>
      <c r="F5" s="3"/>
      <c r="G5" s="3"/>
      <c r="H5" s="3"/>
      <c r="I5" s="4"/>
      <c r="J5" s="4"/>
    </row>
    <row r="6" ht="15.75" customHeight="1" spans="2:11">
      <c r="B6" s="5" t="s">
        <v>32</v>
      </c>
      <c r="C6" s="5"/>
      <c r="D6" s="5"/>
      <c r="E6" s="5"/>
      <c r="F6" s="5"/>
      <c r="G6" s="5"/>
      <c r="H6" s="5"/>
      <c r="I6" s="5"/>
      <c r="J6" s="5"/>
      <c r="K6" s="5"/>
    </row>
    <row r="7" ht="18" spans="2:10">
      <c r="B7" s="3"/>
      <c r="C7" s="3"/>
      <c r="D7" s="3"/>
      <c r="E7" s="3"/>
      <c r="F7" s="3"/>
      <c r="G7" s="3"/>
      <c r="H7" s="3"/>
      <c r="I7" s="76"/>
      <c r="J7" s="4"/>
    </row>
    <row r="8" ht="51" spans="2:11">
      <c r="B8" s="8" t="s">
        <v>33</v>
      </c>
      <c r="C8" s="9"/>
      <c r="D8" s="9"/>
      <c r="E8" s="9"/>
      <c r="F8" s="10"/>
      <c r="G8" s="11" t="s">
        <v>5</v>
      </c>
      <c r="H8" s="11" t="s">
        <v>6</v>
      </c>
      <c r="I8" s="11" t="s">
        <v>34</v>
      </c>
      <c r="J8" s="11" t="s">
        <v>8</v>
      </c>
      <c r="K8" s="11" t="s">
        <v>9</v>
      </c>
    </row>
    <row r="9" ht="16.5" customHeight="1" spans="2:11">
      <c r="B9" s="8">
        <v>1</v>
      </c>
      <c r="C9" s="9"/>
      <c r="D9" s="9"/>
      <c r="E9" s="9"/>
      <c r="F9" s="10"/>
      <c r="G9" s="11">
        <v>2</v>
      </c>
      <c r="H9" s="11">
        <v>3</v>
      </c>
      <c r="I9" s="11">
        <v>4</v>
      </c>
      <c r="J9" s="11" t="s">
        <v>10</v>
      </c>
      <c r="K9" s="11" t="s">
        <v>11</v>
      </c>
    </row>
    <row r="10" spans="2:11">
      <c r="B10" s="77"/>
      <c r="C10" s="77"/>
      <c r="D10" s="77"/>
      <c r="E10" s="77"/>
      <c r="F10" s="77" t="s">
        <v>35</v>
      </c>
      <c r="G10" s="98">
        <f>G12+G15+G17+G19+G21</f>
        <v>234234.84</v>
      </c>
      <c r="H10" s="97">
        <f>H12+H15+H17+H18+H21+H25+H29</f>
        <v>674202</v>
      </c>
      <c r="I10" s="98">
        <f>I11+I25</f>
        <v>296441.04</v>
      </c>
      <c r="J10" s="80"/>
      <c r="K10" s="80">
        <f>I10/H10*100</f>
        <v>43.969172443867</v>
      </c>
    </row>
    <row r="11" ht="15.75" customHeight="1" spans="2:11">
      <c r="B11" s="77">
        <v>6</v>
      </c>
      <c r="C11" s="77"/>
      <c r="D11" s="77"/>
      <c r="E11" s="77"/>
      <c r="F11" s="77" t="s">
        <v>36</v>
      </c>
      <c r="G11" s="98">
        <f>G12+G15+G17+G19+G21</f>
        <v>234234.84</v>
      </c>
      <c r="H11" s="97">
        <f>H12+H17+H18</f>
        <v>586477</v>
      </c>
      <c r="I11" s="98">
        <f>I12+I15+I17+I19+I21</f>
        <v>296441.04</v>
      </c>
      <c r="J11" s="80"/>
      <c r="K11" s="80">
        <f t="shared" ref="K11:K20" si="0">I11/H11*100</f>
        <v>50.546064040022</v>
      </c>
    </row>
    <row r="12" ht="25.5" spans="2:11">
      <c r="B12" s="77"/>
      <c r="C12" s="77">
        <v>63</v>
      </c>
      <c r="D12" s="89"/>
      <c r="E12" s="89"/>
      <c r="F12" s="89" t="s">
        <v>37</v>
      </c>
      <c r="G12" s="104">
        <f>G13</f>
        <v>222890.57</v>
      </c>
      <c r="H12" s="97">
        <f>H13</f>
        <v>584877</v>
      </c>
      <c r="I12" s="98">
        <f>I13+I14</f>
        <v>280670.08</v>
      </c>
      <c r="J12" s="80">
        <f>I12/G12*100</f>
        <v>125.922814949058</v>
      </c>
      <c r="K12" s="80">
        <f t="shared" si="0"/>
        <v>47.987881212631</v>
      </c>
    </row>
    <row r="13" ht="25.5" spans="2:11">
      <c r="B13" s="77"/>
      <c r="C13" s="89">
        <v>6361</v>
      </c>
      <c r="D13" s="89"/>
      <c r="E13" s="89"/>
      <c r="F13" s="89" t="s">
        <v>38</v>
      </c>
      <c r="G13" s="105">
        <v>222890.57</v>
      </c>
      <c r="H13" s="100">
        <v>584877</v>
      </c>
      <c r="I13" s="99">
        <v>280670.08</v>
      </c>
      <c r="J13" s="80"/>
      <c r="K13" s="79">
        <f t="shared" si="0"/>
        <v>47.987881212631</v>
      </c>
    </row>
    <row r="14" ht="25.5" spans="2:11">
      <c r="B14" s="77"/>
      <c r="C14" s="89">
        <v>6362</v>
      </c>
      <c r="D14" s="89"/>
      <c r="E14" s="89"/>
      <c r="F14" s="89" t="s">
        <v>39</v>
      </c>
      <c r="G14" s="99">
        <v>0</v>
      </c>
      <c r="H14" s="100">
        <v>0</v>
      </c>
      <c r="I14" s="99"/>
      <c r="J14" s="80"/>
      <c r="K14" s="80"/>
    </row>
    <row r="15" spans="2:11">
      <c r="B15" s="90"/>
      <c r="C15" s="92">
        <v>64</v>
      </c>
      <c r="D15" s="90"/>
      <c r="E15" s="90"/>
      <c r="F15" s="165" t="s">
        <v>40</v>
      </c>
      <c r="G15" s="104">
        <v>0</v>
      </c>
      <c r="H15" s="97">
        <v>0</v>
      </c>
      <c r="I15" s="98">
        <v>0</v>
      </c>
      <c r="J15" s="80" t="e">
        <f>I15/G15*100</f>
        <v>#DIV/0!</v>
      </c>
      <c r="K15" s="80"/>
    </row>
    <row r="16" spans="2:11">
      <c r="B16" s="90"/>
      <c r="C16" s="90">
        <v>6413</v>
      </c>
      <c r="D16" s="90"/>
      <c r="E16" s="90"/>
      <c r="F16" s="165" t="s">
        <v>41</v>
      </c>
      <c r="G16" s="105">
        <v>0</v>
      </c>
      <c r="H16" s="100">
        <v>4</v>
      </c>
      <c r="I16" s="99">
        <v>0</v>
      </c>
      <c r="J16" s="80"/>
      <c r="K16" s="80"/>
    </row>
    <row r="17" spans="2:11">
      <c r="B17" s="90"/>
      <c r="C17" s="92">
        <v>65</v>
      </c>
      <c r="D17" s="90"/>
      <c r="E17" s="90"/>
      <c r="F17" s="165" t="s">
        <v>42</v>
      </c>
      <c r="G17" s="104">
        <f>G18</f>
        <v>528.8</v>
      </c>
      <c r="H17" s="97">
        <v>600</v>
      </c>
      <c r="I17" s="98">
        <f>I18</f>
        <v>130</v>
      </c>
      <c r="J17" s="80">
        <f>I17/G17*100</f>
        <v>24.5839636913767</v>
      </c>
      <c r="K17" s="80">
        <f t="shared" si="0"/>
        <v>21.6666666666667</v>
      </c>
    </row>
    <row r="18" spans="2:11">
      <c r="B18" s="90"/>
      <c r="C18" s="90">
        <v>6526</v>
      </c>
      <c r="D18" s="90"/>
      <c r="E18" s="90"/>
      <c r="F18" s="165" t="s">
        <v>43</v>
      </c>
      <c r="G18" s="105">
        <v>528.8</v>
      </c>
      <c r="H18" s="97">
        <v>1000</v>
      </c>
      <c r="I18" s="99">
        <v>130</v>
      </c>
      <c r="J18" s="80"/>
      <c r="K18" s="79" t="e">
        <f>I18/#REF!*100</f>
        <v>#REF!</v>
      </c>
    </row>
    <row r="19" s="103" customFormat="1" ht="25.5" spans="2:11">
      <c r="B19" s="92"/>
      <c r="C19" s="92">
        <v>66</v>
      </c>
      <c r="D19" s="106"/>
      <c r="E19" s="106"/>
      <c r="F19" s="77" t="s">
        <v>44</v>
      </c>
      <c r="G19" s="104">
        <v>0</v>
      </c>
      <c r="I19" s="98">
        <v>0</v>
      </c>
      <c r="J19" s="80" t="e">
        <f>I19/G19*100</f>
        <v>#DIV/0!</v>
      </c>
      <c r="K19" s="80">
        <f>I19/H18*100</f>
        <v>0</v>
      </c>
    </row>
    <row r="20" spans="2:11">
      <c r="B20" s="90"/>
      <c r="C20" s="90">
        <v>6631</v>
      </c>
      <c r="D20" s="91"/>
      <c r="E20" s="91"/>
      <c r="F20" s="89" t="s">
        <v>45</v>
      </c>
      <c r="G20" s="105">
        <v>0</v>
      </c>
      <c r="H20" s="100">
        <v>1000</v>
      </c>
      <c r="I20" s="99">
        <v>0</v>
      </c>
      <c r="J20" s="80"/>
      <c r="K20" s="79">
        <f t="shared" si="0"/>
        <v>0</v>
      </c>
    </row>
    <row r="21" ht="25.5" spans="2:11">
      <c r="B21" s="90"/>
      <c r="C21" s="92">
        <v>67</v>
      </c>
      <c r="D21" s="91"/>
      <c r="E21" s="91"/>
      <c r="F21" s="89" t="s">
        <v>46</v>
      </c>
      <c r="G21" s="104">
        <f>G22</f>
        <v>10815.47</v>
      </c>
      <c r="H21" s="100">
        <v>87569</v>
      </c>
      <c r="I21" s="98">
        <f>I22</f>
        <v>15640.96</v>
      </c>
      <c r="J21" s="80">
        <f>I21/G21*100</f>
        <v>144.616553880691</v>
      </c>
      <c r="K21" s="80"/>
    </row>
    <row r="22" ht="25.5" spans="2:11">
      <c r="B22" s="90"/>
      <c r="C22" s="90">
        <v>6711</v>
      </c>
      <c r="D22" s="91"/>
      <c r="E22" s="91"/>
      <c r="F22" s="89" t="s">
        <v>47</v>
      </c>
      <c r="G22" s="105">
        <v>10815.47</v>
      </c>
      <c r="H22" s="100">
        <v>87569</v>
      </c>
      <c r="I22" s="99">
        <v>15640.96</v>
      </c>
      <c r="J22" s="80"/>
      <c r="K22" s="80"/>
    </row>
    <row r="23" ht="25.5" spans="2:11">
      <c r="B23" s="90"/>
      <c r="C23" s="90">
        <v>6712</v>
      </c>
      <c r="D23" s="91"/>
      <c r="E23" s="166" t="s">
        <v>48</v>
      </c>
      <c r="F23" s="89" t="s">
        <v>49</v>
      </c>
      <c r="G23" s="99">
        <v>0</v>
      </c>
      <c r="H23" s="100"/>
      <c r="I23" s="99">
        <v>0</v>
      </c>
      <c r="J23" s="80"/>
      <c r="K23" s="80"/>
    </row>
    <row r="24" spans="2:11">
      <c r="B24" s="90"/>
      <c r="C24" s="90"/>
      <c r="D24" s="91"/>
      <c r="E24" s="91"/>
      <c r="F24" s="89"/>
      <c r="G24" s="99"/>
      <c r="H24" s="100"/>
      <c r="I24" s="99"/>
      <c r="J24" s="80"/>
      <c r="K24" s="95"/>
    </row>
    <row r="25" s="103" customFormat="1" spans="2:11">
      <c r="B25" s="92">
        <v>7</v>
      </c>
      <c r="C25" s="92"/>
      <c r="D25" s="106"/>
      <c r="E25" s="106"/>
      <c r="F25" s="77" t="s">
        <v>50</v>
      </c>
      <c r="G25" s="98">
        <v>0</v>
      </c>
      <c r="H25" s="97">
        <v>0</v>
      </c>
      <c r="I25" s="98">
        <v>0</v>
      </c>
      <c r="J25" s="80"/>
      <c r="K25" s="95"/>
    </row>
    <row r="26" spans="2:11">
      <c r="B26" s="90"/>
      <c r="C26" s="92">
        <v>72</v>
      </c>
      <c r="D26" s="91"/>
      <c r="E26" s="91"/>
      <c r="F26" s="167" t="s">
        <v>51</v>
      </c>
      <c r="G26" s="99">
        <v>0</v>
      </c>
      <c r="H26" s="100">
        <v>0</v>
      </c>
      <c r="I26" s="99">
        <v>0</v>
      </c>
      <c r="J26" s="80"/>
      <c r="K26" s="95"/>
    </row>
    <row r="27" spans="2:11">
      <c r="B27" s="90"/>
      <c r="C27" s="90"/>
      <c r="D27" s="90"/>
      <c r="E27" s="90"/>
      <c r="F27" s="89"/>
      <c r="G27" s="99"/>
      <c r="H27" s="88"/>
      <c r="I27" s="99"/>
      <c r="J27" s="80"/>
      <c r="K27" s="95"/>
    </row>
    <row r="28" spans="2:11">
      <c r="B28" s="92">
        <v>9</v>
      </c>
      <c r="C28" s="90"/>
      <c r="D28" s="90"/>
      <c r="E28" s="90"/>
      <c r="F28" s="89"/>
      <c r="G28" s="99"/>
      <c r="H28" s="88"/>
      <c r="I28" s="99"/>
      <c r="J28" s="80"/>
      <c r="K28" s="95"/>
    </row>
    <row r="29" spans="2:11">
      <c r="B29" s="92"/>
      <c r="C29" s="92">
        <v>92</v>
      </c>
      <c r="D29" s="90"/>
      <c r="E29" s="90"/>
      <c r="F29" s="168" t="s">
        <v>52</v>
      </c>
      <c r="G29" s="104">
        <f>G30</f>
        <v>0</v>
      </c>
      <c r="H29" s="78">
        <v>156</v>
      </c>
      <c r="I29" s="98">
        <v>151.66</v>
      </c>
      <c r="J29" s="80"/>
      <c r="K29" s="95"/>
    </row>
    <row r="30" spans="2:11">
      <c r="B30" s="90"/>
      <c r="C30" s="90">
        <v>922</v>
      </c>
      <c r="D30" s="90"/>
      <c r="E30" s="90"/>
      <c r="F30" s="167" t="s">
        <v>53</v>
      </c>
      <c r="G30" s="105"/>
      <c r="H30" s="82"/>
      <c r="I30" s="99"/>
      <c r="J30" s="80"/>
      <c r="K30" s="95"/>
    </row>
    <row r="31" spans="2:11">
      <c r="B31" s="90"/>
      <c r="C31" s="90">
        <v>9221</v>
      </c>
      <c r="D31" s="90"/>
      <c r="E31" s="90"/>
      <c r="F31" s="167" t="s">
        <v>54</v>
      </c>
      <c r="G31" s="105">
        <v>151.66</v>
      </c>
      <c r="H31" s="82">
        <v>152</v>
      </c>
      <c r="I31" s="99">
        <v>151.66</v>
      </c>
      <c r="J31" s="80"/>
      <c r="K31" s="95"/>
    </row>
    <row r="32" spans="2:11">
      <c r="B32" s="90"/>
      <c r="C32" s="90"/>
      <c r="D32" s="90"/>
      <c r="E32" s="165" t="s">
        <v>55</v>
      </c>
      <c r="F32" s="89"/>
      <c r="G32" s="99"/>
      <c r="H32" s="88"/>
      <c r="I32" s="99"/>
      <c r="J32" s="79"/>
      <c r="K32" s="95"/>
    </row>
    <row r="33" ht="15.75" customHeight="1" spans="7:9">
      <c r="G33" s="103"/>
      <c r="H33" s="107"/>
      <c r="I33" s="103"/>
    </row>
    <row r="34" ht="38.25" spans="2:11">
      <c r="B34" s="8" t="s">
        <v>4</v>
      </c>
      <c r="C34" s="9"/>
      <c r="D34" s="9"/>
      <c r="E34" s="9"/>
      <c r="F34" s="10"/>
      <c r="G34" s="11" t="s">
        <v>56</v>
      </c>
      <c r="H34" s="11" t="s">
        <v>6</v>
      </c>
      <c r="I34" s="11" t="s">
        <v>57</v>
      </c>
      <c r="J34" s="11" t="s">
        <v>8</v>
      </c>
      <c r="K34" s="11" t="s">
        <v>9</v>
      </c>
    </row>
    <row r="35" ht="12.75" customHeight="1" spans="2:11">
      <c r="B35" s="8">
        <v>1</v>
      </c>
      <c r="C35" s="9"/>
      <c r="D35" s="9"/>
      <c r="E35" s="9"/>
      <c r="F35" s="10"/>
      <c r="G35" s="11">
        <v>2</v>
      </c>
      <c r="H35" s="11">
        <v>3</v>
      </c>
      <c r="I35" s="11">
        <v>4</v>
      </c>
      <c r="J35" s="11" t="s">
        <v>10</v>
      </c>
      <c r="K35" s="11" t="s">
        <v>11</v>
      </c>
    </row>
    <row r="36" spans="2:11">
      <c r="B36" s="77"/>
      <c r="C36" s="77"/>
      <c r="D36" s="77"/>
      <c r="E36" s="77"/>
      <c r="F36" s="108" t="s">
        <v>58</v>
      </c>
      <c r="G36" s="109">
        <f>G37+G84</f>
        <v>234697.53</v>
      </c>
      <c r="H36" s="109">
        <f>H37+H84</f>
        <v>673202</v>
      </c>
      <c r="I36" s="109">
        <f t="shared" ref="I36" si="1">I37+I84</f>
        <v>296441.04</v>
      </c>
      <c r="J36" s="80">
        <f>I36/G36*100</f>
        <v>126.307694844509</v>
      </c>
      <c r="K36" s="80">
        <f>I36/H36*100</f>
        <v>44.0344859343852</v>
      </c>
    </row>
    <row r="37" spans="2:11">
      <c r="B37" s="77">
        <v>3</v>
      </c>
      <c r="C37" s="77"/>
      <c r="D37" s="77"/>
      <c r="E37" s="77"/>
      <c r="F37" s="77" t="s">
        <v>59</v>
      </c>
      <c r="G37" s="109">
        <f>G38+G45+G74+G78+G81</f>
        <v>234697.53</v>
      </c>
      <c r="H37" s="109">
        <f>H38+H45+H74+H78+H81</f>
        <v>616687</v>
      </c>
      <c r="I37" s="109">
        <f>I38+I45+I74+I78+I81</f>
        <v>296441.04</v>
      </c>
      <c r="J37" s="80">
        <f t="shared" ref="J37:J45" si="2">I37/G37*100</f>
        <v>126.307694844509</v>
      </c>
      <c r="K37" s="80">
        <f t="shared" ref="K37:K43" si="3">I37/H37*100</f>
        <v>48.0699349913327</v>
      </c>
    </row>
    <row r="38" s="103" customFormat="1" spans="2:11">
      <c r="B38" s="77"/>
      <c r="C38" s="77">
        <v>31</v>
      </c>
      <c r="D38" s="77"/>
      <c r="E38" s="77"/>
      <c r="F38" s="77" t="s">
        <v>60</v>
      </c>
      <c r="G38" s="98">
        <f>G39+G41+G42</f>
        <v>205952.62</v>
      </c>
      <c r="H38" s="97">
        <f>H39+H41+H42</f>
        <v>560322</v>
      </c>
      <c r="I38" s="98">
        <f>I39+I41+I42</f>
        <v>267537.38</v>
      </c>
      <c r="J38" s="80">
        <f t="shared" si="2"/>
        <v>129.902392113293</v>
      </c>
      <c r="K38" s="80">
        <f t="shared" si="3"/>
        <v>47.7470775732525</v>
      </c>
    </row>
    <row r="39" spans="2:11">
      <c r="B39" s="77"/>
      <c r="C39" s="89">
        <v>311</v>
      </c>
      <c r="D39" s="89"/>
      <c r="E39" s="89"/>
      <c r="F39" s="89" t="s">
        <v>61</v>
      </c>
      <c r="G39" s="99">
        <v>171375.61</v>
      </c>
      <c r="H39" s="100">
        <v>465405</v>
      </c>
      <c r="I39" s="99">
        <v>221915.21</v>
      </c>
      <c r="J39" s="79">
        <f t="shared" si="2"/>
        <v>129.490544191207</v>
      </c>
      <c r="K39" s="79">
        <f t="shared" si="3"/>
        <v>47.6821714420773</v>
      </c>
    </row>
    <row r="40" spans="2:11">
      <c r="B40" s="77"/>
      <c r="C40" s="89">
        <v>3111</v>
      </c>
      <c r="D40" s="89"/>
      <c r="E40" s="89"/>
      <c r="F40" s="89" t="s">
        <v>62</v>
      </c>
      <c r="G40" s="105">
        <v>171375.61</v>
      </c>
      <c r="H40" s="100">
        <v>465405</v>
      </c>
      <c r="I40" s="99">
        <v>221915.21</v>
      </c>
      <c r="J40" s="79">
        <f t="shared" si="2"/>
        <v>129.490544191207</v>
      </c>
      <c r="K40" s="79">
        <f t="shared" si="3"/>
        <v>47.6821714420773</v>
      </c>
    </row>
    <row r="41" spans="2:11">
      <c r="B41" s="77"/>
      <c r="C41" s="89">
        <v>312</v>
      </c>
      <c r="D41" s="89"/>
      <c r="E41" s="89"/>
      <c r="F41" s="89" t="s">
        <v>63</v>
      </c>
      <c r="G41" s="99">
        <v>6300</v>
      </c>
      <c r="H41" s="100">
        <v>18100</v>
      </c>
      <c r="I41" s="99">
        <v>9006.25</v>
      </c>
      <c r="J41" s="79">
        <f t="shared" si="2"/>
        <v>142.956349206349</v>
      </c>
      <c r="K41" s="79">
        <f t="shared" si="3"/>
        <v>49.7582872928177</v>
      </c>
    </row>
    <row r="42" spans="2:11">
      <c r="B42" s="77"/>
      <c r="C42" s="89">
        <v>313</v>
      </c>
      <c r="D42" s="89"/>
      <c r="E42" s="89"/>
      <c r="F42" s="89" t="s">
        <v>64</v>
      </c>
      <c r="G42" s="99">
        <f>G43+G44</f>
        <v>28277.01</v>
      </c>
      <c r="H42" s="100">
        <v>76817</v>
      </c>
      <c r="I42" s="99">
        <v>36615.92</v>
      </c>
      <c r="J42" s="79">
        <f t="shared" si="2"/>
        <v>129.490069848262</v>
      </c>
      <c r="K42" s="79">
        <f t="shared" si="3"/>
        <v>47.6664280042178</v>
      </c>
    </row>
    <row r="43" spans="2:11">
      <c r="B43" s="77"/>
      <c r="C43" s="89">
        <v>3132</v>
      </c>
      <c r="D43" s="89"/>
      <c r="E43" s="89"/>
      <c r="F43" s="89" t="s">
        <v>65</v>
      </c>
      <c r="G43" s="99">
        <v>28277.01</v>
      </c>
      <c r="H43" s="100">
        <v>76817</v>
      </c>
      <c r="I43" s="99">
        <v>36615.92</v>
      </c>
      <c r="J43" s="79">
        <f t="shared" si="2"/>
        <v>129.490069848262</v>
      </c>
      <c r="K43" s="95">
        <f t="shared" si="3"/>
        <v>47.6664280042178</v>
      </c>
    </row>
    <row r="44" ht="25.5" spans="2:11">
      <c r="B44" s="77"/>
      <c r="C44" s="89">
        <v>3133</v>
      </c>
      <c r="D44" s="89"/>
      <c r="E44" s="89"/>
      <c r="F44" s="89" t="s">
        <v>66</v>
      </c>
      <c r="G44" s="99"/>
      <c r="H44" s="100">
        <v>0</v>
      </c>
      <c r="I44" s="99"/>
      <c r="J44" s="79" t="e">
        <f t="shared" si="2"/>
        <v>#DIV/0!</v>
      </c>
      <c r="K44" s="95"/>
    </row>
    <row r="45" s="103" customFormat="1" spans="2:11">
      <c r="B45" s="92"/>
      <c r="C45" s="92">
        <v>32</v>
      </c>
      <c r="D45" s="92"/>
      <c r="E45" s="92"/>
      <c r="F45" s="169" t="s">
        <v>67</v>
      </c>
      <c r="G45" s="97">
        <f>G46+G51+G57+G67</f>
        <v>28381.65</v>
      </c>
      <c r="H45" s="97">
        <f>H46+H51+H57+H67</f>
        <v>51056</v>
      </c>
      <c r="I45" s="97">
        <f>I46+I51+I57+I67</f>
        <v>28491.14</v>
      </c>
      <c r="J45" s="80">
        <f t="shared" si="2"/>
        <v>100.385777430135</v>
      </c>
      <c r="K45" s="80">
        <f>I45/H45*100</f>
        <v>55.8037057348794</v>
      </c>
    </row>
    <row r="46" s="103" customFormat="1" spans="2:11">
      <c r="B46" s="92"/>
      <c r="C46" s="92">
        <v>321</v>
      </c>
      <c r="D46" s="92"/>
      <c r="E46" s="92"/>
      <c r="F46" s="169" t="s">
        <v>68</v>
      </c>
      <c r="G46" s="98">
        <v>12709.1</v>
      </c>
      <c r="H46" s="97">
        <v>21262</v>
      </c>
      <c r="I46" s="98">
        <f>I47+I48+I49+I50</f>
        <v>13045.61</v>
      </c>
      <c r="J46" s="80">
        <f t="shared" ref="J46:J91" si="4">I46/G46*100</f>
        <v>102.647787805588</v>
      </c>
      <c r="K46" s="80">
        <f t="shared" ref="K46:K89" si="5">I46/H46*100</f>
        <v>61.3564575298655</v>
      </c>
    </row>
    <row r="47" spans="2:11">
      <c r="B47" s="90"/>
      <c r="C47" s="90">
        <v>3211</v>
      </c>
      <c r="D47" s="90"/>
      <c r="E47" s="90"/>
      <c r="F47" s="165" t="s">
        <v>69</v>
      </c>
      <c r="G47" s="99">
        <v>762.42</v>
      </c>
      <c r="H47" s="100">
        <v>0</v>
      </c>
      <c r="I47" s="99">
        <v>693.12</v>
      </c>
      <c r="J47" s="80">
        <f t="shared" si="4"/>
        <v>90.91052175966</v>
      </c>
      <c r="K47" s="80"/>
    </row>
    <row r="48" spans="2:11">
      <c r="B48" s="90"/>
      <c r="C48" s="90">
        <v>3212</v>
      </c>
      <c r="D48" s="90"/>
      <c r="E48" s="90"/>
      <c r="F48" s="165" t="s">
        <v>70</v>
      </c>
      <c r="G48" s="99">
        <v>11805.88</v>
      </c>
      <c r="H48" s="100">
        <v>0</v>
      </c>
      <c r="I48" s="99">
        <v>12177.49</v>
      </c>
      <c r="J48" s="80">
        <f t="shared" si="4"/>
        <v>103.147668788773</v>
      </c>
      <c r="K48" s="80"/>
    </row>
    <row r="49" spans="2:11">
      <c r="B49" s="90"/>
      <c r="C49" s="90">
        <v>3213</v>
      </c>
      <c r="D49" s="90"/>
      <c r="E49" s="90"/>
      <c r="F49" s="165" t="s">
        <v>71</v>
      </c>
      <c r="G49" s="99"/>
      <c r="H49" s="100">
        <v>0</v>
      </c>
      <c r="I49" s="99"/>
      <c r="J49" s="80" t="e">
        <f t="shared" si="4"/>
        <v>#DIV/0!</v>
      </c>
      <c r="K49" s="80"/>
    </row>
    <row r="50" spans="2:11">
      <c r="B50" s="90"/>
      <c r="C50" s="90">
        <v>3214</v>
      </c>
      <c r="D50" s="90"/>
      <c r="E50" s="90"/>
      <c r="F50" s="165" t="s">
        <v>72</v>
      </c>
      <c r="G50" s="99">
        <v>140.8</v>
      </c>
      <c r="H50" s="100"/>
      <c r="I50" s="99">
        <v>175</v>
      </c>
      <c r="J50" s="80"/>
      <c r="K50" s="80"/>
    </row>
    <row r="51" s="103" customFormat="1" spans="2:11">
      <c r="B51" s="92"/>
      <c r="C51" s="92">
        <v>322</v>
      </c>
      <c r="D51" s="92"/>
      <c r="E51" s="92"/>
      <c r="F51" s="169" t="s">
        <v>73</v>
      </c>
      <c r="G51" s="97">
        <f t="shared" ref="G51:I51" si="6">G52+G53+G54+G55+G56</f>
        <v>11923.06</v>
      </c>
      <c r="H51" s="97">
        <v>22300</v>
      </c>
      <c r="I51" s="97">
        <f t="shared" si="6"/>
        <v>11433.31</v>
      </c>
      <c r="J51" s="80">
        <f t="shared" si="4"/>
        <v>95.892413524716</v>
      </c>
      <c r="K51" s="80">
        <f t="shared" si="5"/>
        <v>51.2704484304933</v>
      </c>
    </row>
    <row r="52" spans="2:11">
      <c r="B52" s="90"/>
      <c r="C52" s="90">
        <v>3221</v>
      </c>
      <c r="D52" s="90"/>
      <c r="E52" s="90"/>
      <c r="F52" s="165" t="s">
        <v>74</v>
      </c>
      <c r="G52" s="99">
        <v>896.72</v>
      </c>
      <c r="H52" s="100">
        <v>0</v>
      </c>
      <c r="I52" s="99">
        <v>413.7</v>
      </c>
      <c r="J52" s="80">
        <f t="shared" si="4"/>
        <v>46.1348023909359</v>
      </c>
      <c r="K52" s="80"/>
    </row>
    <row r="53" spans="2:11">
      <c r="B53" s="90"/>
      <c r="C53" s="90">
        <v>3222</v>
      </c>
      <c r="D53" s="90"/>
      <c r="E53" s="90"/>
      <c r="F53" s="165" t="s">
        <v>75</v>
      </c>
      <c r="G53" s="99">
        <v>7030.23</v>
      </c>
      <c r="H53" s="100">
        <v>0</v>
      </c>
      <c r="I53" s="99">
        <v>8723.47</v>
      </c>
      <c r="J53" s="80">
        <f t="shared" si="4"/>
        <v>124.085129505009</v>
      </c>
      <c r="K53" s="80"/>
    </row>
    <row r="54" spans="2:11">
      <c r="B54" s="90"/>
      <c r="C54" s="90">
        <v>3223</v>
      </c>
      <c r="D54" s="90"/>
      <c r="E54" s="90"/>
      <c r="F54" s="165" t="s">
        <v>76</v>
      </c>
      <c r="G54" s="99">
        <v>3848.79</v>
      </c>
      <c r="H54" s="100">
        <v>0</v>
      </c>
      <c r="I54" s="99">
        <v>2296.14</v>
      </c>
      <c r="J54" s="80">
        <f t="shared" si="4"/>
        <v>59.6587498928235</v>
      </c>
      <c r="K54" s="80"/>
    </row>
    <row r="55" spans="2:11">
      <c r="B55" s="90"/>
      <c r="C55" s="90">
        <v>3224</v>
      </c>
      <c r="D55" s="90"/>
      <c r="E55" s="90"/>
      <c r="F55" s="167" t="s">
        <v>77</v>
      </c>
      <c r="G55" s="99">
        <v>147.32</v>
      </c>
      <c r="H55" s="100">
        <v>0</v>
      </c>
      <c r="I55" s="99"/>
      <c r="J55" s="80">
        <f t="shared" si="4"/>
        <v>0</v>
      </c>
      <c r="K55" s="80"/>
    </row>
    <row r="56" spans="2:11">
      <c r="B56" s="90"/>
      <c r="C56" s="90">
        <v>3225</v>
      </c>
      <c r="D56" s="90"/>
      <c r="E56" s="90"/>
      <c r="F56" s="165" t="s">
        <v>78</v>
      </c>
      <c r="G56" s="99"/>
      <c r="H56" s="100">
        <v>0</v>
      </c>
      <c r="I56" s="99"/>
      <c r="J56" s="80" t="e">
        <f t="shared" si="4"/>
        <v>#DIV/0!</v>
      </c>
      <c r="K56" s="80"/>
    </row>
    <row r="57" s="103" customFormat="1" spans="2:11">
      <c r="B57" s="92"/>
      <c r="C57" s="92">
        <v>323</v>
      </c>
      <c r="D57" s="92"/>
      <c r="E57" s="92"/>
      <c r="F57" s="169" t="s">
        <v>79</v>
      </c>
      <c r="G57" s="97">
        <f t="shared" ref="G57:I57" si="7">G58+G59+G60+G61+G62+G63+G64+G65+G66</f>
        <v>2280.34</v>
      </c>
      <c r="H57" s="97">
        <v>4656</v>
      </c>
      <c r="I57" s="97">
        <f t="shared" si="7"/>
        <v>2794.13</v>
      </c>
      <c r="J57" s="80">
        <f t="shared" si="4"/>
        <v>122.531289193717</v>
      </c>
      <c r="K57" s="80">
        <f t="shared" si="5"/>
        <v>60.011383161512</v>
      </c>
    </row>
    <row r="58" spans="2:11">
      <c r="B58" s="90"/>
      <c r="C58" s="90">
        <v>3231</v>
      </c>
      <c r="D58" s="90"/>
      <c r="E58" s="90"/>
      <c r="F58" s="165" t="s">
        <v>80</v>
      </c>
      <c r="G58" s="99">
        <v>182.95</v>
      </c>
      <c r="H58" s="100">
        <v>0</v>
      </c>
      <c r="I58" s="99">
        <v>178.24</v>
      </c>
      <c r="J58" s="80">
        <f t="shared" si="4"/>
        <v>97.4255261000273</v>
      </c>
      <c r="K58" s="80"/>
    </row>
    <row r="59" spans="2:11">
      <c r="B59" s="90"/>
      <c r="C59" s="90">
        <v>3232</v>
      </c>
      <c r="D59" s="90"/>
      <c r="E59" s="90"/>
      <c r="F59" s="165" t="s">
        <v>81</v>
      </c>
      <c r="G59" s="99">
        <v>394.25</v>
      </c>
      <c r="H59" s="100">
        <v>0</v>
      </c>
      <c r="I59" s="99">
        <v>895.38</v>
      </c>
      <c r="J59" s="80">
        <f t="shared" si="4"/>
        <v>227.109701965758</v>
      </c>
      <c r="K59" s="80"/>
    </row>
    <row r="60" spans="2:11">
      <c r="B60" s="90"/>
      <c r="C60" s="90">
        <v>3233</v>
      </c>
      <c r="D60" s="90"/>
      <c r="E60" s="90"/>
      <c r="F60" s="165" t="s">
        <v>82</v>
      </c>
      <c r="G60" s="99"/>
      <c r="H60" s="100">
        <v>0</v>
      </c>
      <c r="I60" s="99"/>
      <c r="J60" s="80" t="e">
        <f t="shared" si="4"/>
        <v>#DIV/0!</v>
      </c>
      <c r="K60" s="80"/>
    </row>
    <row r="61" spans="2:11">
      <c r="B61" s="90"/>
      <c r="C61" s="90">
        <v>3234</v>
      </c>
      <c r="D61" s="90"/>
      <c r="E61" s="90"/>
      <c r="F61" s="165" t="s">
        <v>83</v>
      </c>
      <c r="G61" s="99">
        <v>807.18</v>
      </c>
      <c r="H61" s="100">
        <v>0</v>
      </c>
      <c r="I61" s="99">
        <v>749.92</v>
      </c>
      <c r="J61" s="80">
        <f t="shared" si="4"/>
        <v>92.9061671498303</v>
      </c>
      <c r="K61" s="80"/>
    </row>
    <row r="62" spans="2:11">
      <c r="B62" s="90"/>
      <c r="C62" s="90">
        <v>3235</v>
      </c>
      <c r="D62" s="90"/>
      <c r="E62" s="90"/>
      <c r="F62" s="165" t="s">
        <v>84</v>
      </c>
      <c r="G62" s="99"/>
      <c r="H62" s="100">
        <v>0</v>
      </c>
      <c r="I62" s="99"/>
      <c r="J62" s="80" t="e">
        <f t="shared" si="4"/>
        <v>#DIV/0!</v>
      </c>
      <c r="K62" s="80"/>
    </row>
    <row r="63" spans="2:11">
      <c r="B63" s="90"/>
      <c r="C63" s="90">
        <v>3236</v>
      </c>
      <c r="D63" s="90"/>
      <c r="E63" s="90"/>
      <c r="F63" s="165" t="s">
        <v>85</v>
      </c>
      <c r="G63" s="99"/>
      <c r="H63" s="100">
        <v>0</v>
      </c>
      <c r="I63" s="99">
        <v>45.62</v>
      </c>
      <c r="J63" s="80" t="e">
        <f t="shared" si="4"/>
        <v>#DIV/0!</v>
      </c>
      <c r="K63" s="80"/>
    </row>
    <row r="64" spans="2:11">
      <c r="B64" s="90"/>
      <c r="C64" s="90">
        <v>3237</v>
      </c>
      <c r="D64" s="90"/>
      <c r="E64" s="90"/>
      <c r="F64" s="165" t="s">
        <v>86</v>
      </c>
      <c r="G64" s="99"/>
      <c r="H64" s="100">
        <v>0</v>
      </c>
      <c r="I64" s="99"/>
      <c r="J64" s="80" t="e">
        <f t="shared" si="4"/>
        <v>#DIV/0!</v>
      </c>
      <c r="K64" s="80"/>
    </row>
    <row r="65" spans="2:11">
      <c r="B65" s="90"/>
      <c r="C65" s="90">
        <v>3238</v>
      </c>
      <c r="D65" s="90"/>
      <c r="E65" s="90"/>
      <c r="F65" s="165" t="s">
        <v>87</v>
      </c>
      <c r="G65" s="99">
        <v>895.96</v>
      </c>
      <c r="H65" s="100">
        <v>0</v>
      </c>
      <c r="I65" s="99">
        <v>924.97</v>
      </c>
      <c r="J65" s="80">
        <f t="shared" si="4"/>
        <v>103.237867761954</v>
      </c>
      <c r="K65" s="80"/>
    </row>
    <row r="66" spans="2:11">
      <c r="B66" s="90"/>
      <c r="C66" s="90">
        <v>3239</v>
      </c>
      <c r="D66" s="90"/>
      <c r="E66" s="90"/>
      <c r="F66" s="165" t="s">
        <v>88</v>
      </c>
      <c r="G66" s="99"/>
      <c r="H66" s="100">
        <v>0</v>
      </c>
      <c r="I66" s="99"/>
      <c r="J66" s="80" t="e">
        <f t="shared" si="4"/>
        <v>#DIV/0!</v>
      </c>
      <c r="K66" s="80"/>
    </row>
    <row r="67" s="103" customFormat="1" spans="2:11">
      <c r="B67" s="92"/>
      <c r="C67" s="92">
        <v>329</v>
      </c>
      <c r="D67" s="92"/>
      <c r="E67" s="92"/>
      <c r="F67" s="169" t="s">
        <v>89</v>
      </c>
      <c r="G67" s="97">
        <f t="shared" ref="G67:I67" si="8">G68+G69+G70+G71+G72+G73</f>
        <v>1469.15</v>
      </c>
      <c r="H67" s="97">
        <v>2838</v>
      </c>
      <c r="I67" s="97">
        <f t="shared" si="8"/>
        <v>1218.09</v>
      </c>
      <c r="J67" s="80">
        <f t="shared" si="4"/>
        <v>82.9112071606031</v>
      </c>
      <c r="K67" s="80">
        <f t="shared" si="5"/>
        <v>42.9207188160676</v>
      </c>
    </row>
    <row r="68" spans="2:11">
      <c r="B68" s="90"/>
      <c r="C68" s="90">
        <v>3292</v>
      </c>
      <c r="D68" s="90"/>
      <c r="E68" s="90"/>
      <c r="F68" s="165" t="s">
        <v>90</v>
      </c>
      <c r="G68" s="99">
        <v>0</v>
      </c>
      <c r="H68" s="100">
        <v>0</v>
      </c>
      <c r="I68" s="99"/>
      <c r="J68" s="80" t="e">
        <f t="shared" si="4"/>
        <v>#DIV/0!</v>
      </c>
      <c r="K68" s="80"/>
    </row>
    <row r="69" spans="2:11">
      <c r="B69" s="90"/>
      <c r="C69" s="90">
        <v>3293</v>
      </c>
      <c r="D69" s="90"/>
      <c r="E69" s="90"/>
      <c r="F69" s="165" t="s">
        <v>91</v>
      </c>
      <c r="G69" s="99"/>
      <c r="H69" s="100">
        <v>0</v>
      </c>
      <c r="I69" s="99"/>
      <c r="J69" s="80" t="e">
        <f t="shared" si="4"/>
        <v>#DIV/0!</v>
      </c>
      <c r="K69" s="80"/>
    </row>
    <row r="70" spans="2:11">
      <c r="B70" s="90"/>
      <c r="C70" s="90">
        <v>3294</v>
      </c>
      <c r="D70" s="90"/>
      <c r="E70" s="90"/>
      <c r="F70" s="165" t="s">
        <v>92</v>
      </c>
      <c r="G70" s="99">
        <v>108.09</v>
      </c>
      <c r="H70" s="100">
        <v>0</v>
      </c>
      <c r="I70" s="99">
        <v>108.09</v>
      </c>
      <c r="J70" s="80">
        <f t="shared" si="4"/>
        <v>100</v>
      </c>
      <c r="K70" s="80"/>
    </row>
    <row r="71" spans="2:11">
      <c r="B71" s="90"/>
      <c r="C71" s="90">
        <v>3295</v>
      </c>
      <c r="D71" s="90"/>
      <c r="E71" s="90"/>
      <c r="F71" s="165" t="s">
        <v>93</v>
      </c>
      <c r="G71" s="99">
        <v>824.43</v>
      </c>
      <c r="H71" s="100">
        <v>0</v>
      </c>
      <c r="I71" s="99">
        <v>980</v>
      </c>
      <c r="J71" s="80">
        <f t="shared" si="4"/>
        <v>118.87000715646</v>
      </c>
      <c r="K71" s="80"/>
    </row>
    <row r="72" spans="2:11">
      <c r="B72" s="90"/>
      <c r="C72" s="90">
        <v>3296</v>
      </c>
      <c r="D72" s="90"/>
      <c r="E72" s="90"/>
      <c r="F72" s="165" t="s">
        <v>94</v>
      </c>
      <c r="G72" s="99"/>
      <c r="H72" s="100">
        <v>0</v>
      </c>
      <c r="I72" s="99"/>
      <c r="J72" s="80" t="e">
        <f t="shared" si="4"/>
        <v>#DIV/0!</v>
      </c>
      <c r="K72" s="80"/>
    </row>
    <row r="73" spans="2:11">
      <c r="B73" s="90"/>
      <c r="C73" s="90">
        <v>3299</v>
      </c>
      <c r="D73" s="90"/>
      <c r="E73" s="90"/>
      <c r="F73" s="165" t="s">
        <v>89</v>
      </c>
      <c r="G73" s="99">
        <v>536.63</v>
      </c>
      <c r="H73" s="100">
        <v>0</v>
      </c>
      <c r="I73" s="99">
        <v>130</v>
      </c>
      <c r="J73" s="80">
        <f t="shared" si="4"/>
        <v>24.2252576262974</v>
      </c>
      <c r="K73" s="80"/>
    </row>
    <row r="74" s="103" customFormat="1" spans="2:11">
      <c r="B74" s="92"/>
      <c r="C74" s="92">
        <v>34</v>
      </c>
      <c r="D74" s="92"/>
      <c r="E74" s="92"/>
      <c r="F74" s="169" t="s">
        <v>95</v>
      </c>
      <c r="G74" s="98">
        <f>G75</f>
        <v>216.08</v>
      </c>
      <c r="H74" s="97">
        <v>560</v>
      </c>
      <c r="I74" s="98">
        <f>I76</f>
        <v>264.02</v>
      </c>
      <c r="J74" s="80">
        <f t="shared" si="4"/>
        <v>122.186227323214</v>
      </c>
      <c r="K74" s="80">
        <f t="shared" si="5"/>
        <v>47.1464285714286</v>
      </c>
    </row>
    <row r="75" spans="2:11">
      <c r="B75" s="90"/>
      <c r="C75" s="90">
        <v>343</v>
      </c>
      <c r="D75" s="90"/>
      <c r="E75" s="90"/>
      <c r="F75" s="167" t="s">
        <v>96</v>
      </c>
      <c r="G75" s="99">
        <f>G76+G77</f>
        <v>216.08</v>
      </c>
      <c r="H75" s="100">
        <v>560</v>
      </c>
      <c r="I75" s="99"/>
      <c r="J75" s="80">
        <f t="shared" si="4"/>
        <v>0</v>
      </c>
      <c r="K75" s="80">
        <f t="shared" si="5"/>
        <v>0</v>
      </c>
    </row>
    <row r="76" spans="2:11">
      <c r="B76" s="90"/>
      <c r="C76" s="110">
        <v>3431</v>
      </c>
      <c r="D76" s="90"/>
      <c r="E76" s="90"/>
      <c r="F76" s="167" t="s">
        <v>97</v>
      </c>
      <c r="G76" s="99">
        <v>216.08</v>
      </c>
      <c r="H76" s="100">
        <v>0</v>
      </c>
      <c r="I76" s="99">
        <v>264.02</v>
      </c>
      <c r="J76" s="80">
        <f t="shared" si="4"/>
        <v>122.186227323214</v>
      </c>
      <c r="K76" s="80"/>
    </row>
    <row r="77" spans="2:11">
      <c r="B77" s="90"/>
      <c r="C77" s="90">
        <v>3433</v>
      </c>
      <c r="D77" s="91"/>
      <c r="E77" s="91"/>
      <c r="F77" s="165" t="s">
        <v>98</v>
      </c>
      <c r="G77" s="99"/>
      <c r="H77" s="100">
        <v>0</v>
      </c>
      <c r="I77" s="99"/>
      <c r="J77" s="80" t="e">
        <f t="shared" si="4"/>
        <v>#DIV/0!</v>
      </c>
      <c r="K77" s="80"/>
    </row>
    <row r="78" s="103" customFormat="1" ht="25.5" spans="2:11">
      <c r="B78" s="92"/>
      <c r="C78" s="92">
        <v>37</v>
      </c>
      <c r="D78" s="106"/>
      <c r="E78" s="106"/>
      <c r="F78" s="168" t="s">
        <v>99</v>
      </c>
      <c r="G78" s="97">
        <f t="shared" ref="G78:I78" si="9">G79</f>
        <v>0</v>
      </c>
      <c r="H78" s="97">
        <f t="shared" si="9"/>
        <v>4600</v>
      </c>
      <c r="I78" s="97">
        <f t="shared" si="9"/>
        <v>0</v>
      </c>
      <c r="J78" s="80" t="e">
        <f t="shared" si="4"/>
        <v>#DIV/0!</v>
      </c>
      <c r="K78" s="80">
        <f t="shared" si="5"/>
        <v>0</v>
      </c>
    </row>
    <row r="79" ht="25.5" spans="2:11">
      <c r="B79" s="90"/>
      <c r="C79" s="90">
        <v>372</v>
      </c>
      <c r="D79" s="91"/>
      <c r="E79" s="91"/>
      <c r="F79" s="167" t="s">
        <v>100</v>
      </c>
      <c r="G79" s="100">
        <v>0</v>
      </c>
      <c r="H79" s="100">
        <v>4600</v>
      </c>
      <c r="I79" s="100"/>
      <c r="J79" s="80" t="e">
        <f t="shared" si="4"/>
        <v>#DIV/0!</v>
      </c>
      <c r="K79" s="80">
        <f t="shared" si="5"/>
        <v>0</v>
      </c>
    </row>
    <row r="80" spans="2:11">
      <c r="B80" s="90"/>
      <c r="C80" s="90">
        <v>3722</v>
      </c>
      <c r="D80" s="91"/>
      <c r="E80" s="91"/>
      <c r="F80" s="165" t="s">
        <v>101</v>
      </c>
      <c r="G80" s="99">
        <v>0</v>
      </c>
      <c r="H80" s="100">
        <v>0</v>
      </c>
      <c r="I80" s="99"/>
      <c r="J80" s="80" t="e">
        <f t="shared" si="4"/>
        <v>#DIV/0!</v>
      </c>
      <c r="K80" s="80"/>
    </row>
    <row r="81" s="103" customFormat="1" spans="2:11">
      <c r="B81" s="92"/>
      <c r="C81" s="92">
        <v>38</v>
      </c>
      <c r="D81" s="106"/>
      <c r="E81" s="106"/>
      <c r="F81" s="169" t="s">
        <v>102</v>
      </c>
      <c r="G81" s="98">
        <f>G82</f>
        <v>147.18</v>
      </c>
      <c r="H81" s="97">
        <v>149</v>
      </c>
      <c r="I81" s="98">
        <f>I82</f>
        <v>148.5</v>
      </c>
      <c r="J81" s="80"/>
      <c r="K81" s="80">
        <f t="shared" si="5"/>
        <v>99.6644295302013</v>
      </c>
    </row>
    <row r="82" spans="2:11">
      <c r="B82" s="90"/>
      <c r="C82" s="90">
        <v>381</v>
      </c>
      <c r="D82" s="91"/>
      <c r="E82" s="91"/>
      <c r="F82" s="165" t="s">
        <v>45</v>
      </c>
      <c r="G82" s="99">
        <f>G83</f>
        <v>147.18</v>
      </c>
      <c r="H82" s="100">
        <v>149</v>
      </c>
      <c r="I82" s="99">
        <v>148.5</v>
      </c>
      <c r="J82" s="80"/>
      <c r="K82" s="80">
        <f t="shared" si="5"/>
        <v>99.6644295302013</v>
      </c>
    </row>
    <row r="83" spans="2:11">
      <c r="B83" s="90"/>
      <c r="C83" s="90">
        <v>3811</v>
      </c>
      <c r="D83" s="91"/>
      <c r="E83" s="91"/>
      <c r="F83" s="165" t="s">
        <v>103</v>
      </c>
      <c r="G83" s="99">
        <v>147.18</v>
      </c>
      <c r="H83" s="100">
        <v>149</v>
      </c>
      <c r="I83" s="99">
        <v>148.5</v>
      </c>
      <c r="J83" s="80"/>
      <c r="K83" s="80">
        <f t="shared" si="5"/>
        <v>99.6644295302013</v>
      </c>
    </row>
    <row r="84" spans="2:11">
      <c r="B84" s="92">
        <v>4</v>
      </c>
      <c r="C84" s="92"/>
      <c r="D84" s="92"/>
      <c r="E84" s="92"/>
      <c r="F84" s="93" t="s">
        <v>104</v>
      </c>
      <c r="G84" s="109">
        <f t="shared" ref="G84" si="10">G85+G90</f>
        <v>0</v>
      </c>
      <c r="H84" s="109">
        <v>56515</v>
      </c>
      <c r="I84" s="109">
        <f t="shared" ref="I84" si="11">I85+I90</f>
        <v>0</v>
      </c>
      <c r="J84" s="80" t="e">
        <f t="shared" si="4"/>
        <v>#DIV/0!</v>
      </c>
      <c r="K84" s="80">
        <f t="shared" si="5"/>
        <v>0</v>
      </c>
    </row>
    <row r="85" s="103" customFormat="1" ht="25.5" spans="2:11">
      <c r="B85" s="77"/>
      <c r="C85" s="77">
        <v>42</v>
      </c>
      <c r="D85" s="77"/>
      <c r="E85" s="77"/>
      <c r="F85" s="93" t="s">
        <v>105</v>
      </c>
      <c r="G85" s="98">
        <f>G86+G88</f>
        <v>0</v>
      </c>
      <c r="H85" s="97">
        <v>3140</v>
      </c>
      <c r="I85" s="98">
        <v>0</v>
      </c>
      <c r="J85" s="80" t="e">
        <f t="shared" si="4"/>
        <v>#DIV/0!</v>
      </c>
      <c r="K85" s="80">
        <f t="shared" si="5"/>
        <v>0</v>
      </c>
    </row>
    <row r="86" spans="2:11">
      <c r="B86" s="89"/>
      <c r="C86" s="89">
        <v>422</v>
      </c>
      <c r="D86" s="89"/>
      <c r="E86" s="89"/>
      <c r="F86" s="94" t="s">
        <v>106</v>
      </c>
      <c r="G86" s="99"/>
      <c r="H86" s="100">
        <v>3140</v>
      </c>
      <c r="I86" s="99"/>
      <c r="J86" s="80"/>
      <c r="K86" s="80">
        <f t="shared" si="5"/>
        <v>0</v>
      </c>
    </row>
    <row r="87" spans="2:11">
      <c r="B87" s="89"/>
      <c r="C87" s="89">
        <v>4223</v>
      </c>
      <c r="D87" s="89"/>
      <c r="E87" s="89"/>
      <c r="F87" s="94" t="s">
        <v>107</v>
      </c>
      <c r="G87" s="99"/>
      <c r="H87" s="100"/>
      <c r="I87" s="99"/>
      <c r="J87" s="80"/>
      <c r="K87" s="80" t="e">
        <f t="shared" si="5"/>
        <v>#DIV/0!</v>
      </c>
    </row>
    <row r="88" spans="2:11">
      <c r="B88" s="89"/>
      <c r="C88" s="89">
        <v>424</v>
      </c>
      <c r="D88" s="90"/>
      <c r="E88" s="90"/>
      <c r="F88" s="167" t="s">
        <v>108</v>
      </c>
      <c r="G88" s="99">
        <v>0</v>
      </c>
      <c r="H88" s="100">
        <v>3140</v>
      </c>
      <c r="I88" s="99"/>
      <c r="J88" s="80" t="e">
        <f t="shared" si="4"/>
        <v>#DIV/0!</v>
      </c>
      <c r="K88" s="80">
        <f t="shared" si="5"/>
        <v>0</v>
      </c>
    </row>
    <row r="89" spans="2:11">
      <c r="B89" s="89"/>
      <c r="C89" s="89">
        <v>4241</v>
      </c>
      <c r="D89" s="90"/>
      <c r="E89" s="90"/>
      <c r="F89" s="165" t="s">
        <v>109</v>
      </c>
      <c r="G89" s="99">
        <v>0</v>
      </c>
      <c r="H89" s="100">
        <v>3140</v>
      </c>
      <c r="I89" s="99"/>
      <c r="J89" s="80" t="e">
        <f t="shared" si="4"/>
        <v>#DIV/0!</v>
      </c>
      <c r="K89" s="80">
        <f t="shared" si="5"/>
        <v>0</v>
      </c>
    </row>
    <row r="90" s="103" customFormat="1" spans="2:11">
      <c r="B90" s="77"/>
      <c r="C90" s="77">
        <v>45</v>
      </c>
      <c r="D90" s="92"/>
      <c r="E90" s="92"/>
      <c r="F90" s="169" t="s">
        <v>110</v>
      </c>
      <c r="G90" s="98">
        <f>G91</f>
        <v>0</v>
      </c>
      <c r="H90" s="97">
        <f>H91</f>
        <v>53375</v>
      </c>
      <c r="I90" s="98">
        <f>I91</f>
        <v>0</v>
      </c>
      <c r="J90" s="80" t="e">
        <f t="shared" si="4"/>
        <v>#DIV/0!</v>
      </c>
      <c r="K90" s="80"/>
    </row>
    <row r="91" spans="2:11">
      <c r="B91" s="89"/>
      <c r="C91" s="89">
        <v>451</v>
      </c>
      <c r="D91" s="90"/>
      <c r="E91" s="90"/>
      <c r="F91" s="165" t="s">
        <v>111</v>
      </c>
      <c r="G91" s="99">
        <v>0</v>
      </c>
      <c r="H91" s="100">
        <v>53375</v>
      </c>
      <c r="I91" s="99">
        <v>0</v>
      </c>
      <c r="J91" s="80" t="e">
        <f t="shared" si="4"/>
        <v>#DIV/0!</v>
      </c>
      <c r="K91" s="80"/>
    </row>
    <row r="92" spans="2:11">
      <c r="B92" s="89"/>
      <c r="C92" s="89"/>
      <c r="D92" s="90"/>
      <c r="E92" s="90"/>
      <c r="F92" s="90"/>
      <c r="G92" s="95"/>
      <c r="H92" s="88"/>
      <c r="I92" s="95"/>
      <c r="J92" s="80"/>
      <c r="K92" s="80"/>
    </row>
  </sheetData>
  <mergeCells count="7">
    <mergeCell ref="B2:K2"/>
    <mergeCell ref="B4:K4"/>
    <mergeCell ref="B6:K6"/>
    <mergeCell ref="B8:F8"/>
    <mergeCell ref="B9:F9"/>
    <mergeCell ref="B34:F34"/>
    <mergeCell ref="B35:F35"/>
  </mergeCells>
  <pageMargins left="0.7" right="0.7" top="0.75" bottom="0.75" header="0.3" footer="0.3"/>
  <pageSetup paperSize="9" scale="32" fitToWidth="0" orientation="landscape"/>
  <headerFooter/>
  <ignoredErrors>
    <ignoredError sqref="H1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42"/>
  <sheetViews>
    <sheetView workbookViewId="0">
      <selection activeCell="I14" sqref="I14"/>
    </sheetView>
  </sheetViews>
  <sheetFormatPr defaultColWidth="9" defaultRowHeight="15"/>
  <cols>
    <col min="2" max="2" width="37.7142857142857" customWidth="1"/>
    <col min="3" max="5" width="25.2857142857143" customWidth="1"/>
    <col min="6" max="7" width="15.7142857142857" customWidth="1"/>
    <col min="13" max="13" width="11.7142857142857" customWidth="1"/>
  </cols>
  <sheetData>
    <row r="1" ht="18" spans="2:7">
      <c r="B1" s="3"/>
      <c r="C1" s="3"/>
      <c r="D1" s="3"/>
      <c r="E1" s="4"/>
      <c r="F1" s="4"/>
      <c r="G1" s="4"/>
    </row>
    <row r="2" ht="15.75" customHeight="1" spans="2:7">
      <c r="B2" s="5" t="s">
        <v>112</v>
      </c>
      <c r="C2" s="5"/>
      <c r="D2" s="5"/>
      <c r="E2" s="5"/>
      <c r="F2" s="5"/>
      <c r="G2" s="5"/>
    </row>
    <row r="3" ht="18" spans="2:7">
      <c r="B3" s="3"/>
      <c r="C3" s="3"/>
      <c r="D3" s="3"/>
      <c r="E3" s="76"/>
      <c r="F3" s="4"/>
      <c r="G3" s="4"/>
    </row>
    <row r="4" ht="38.25" spans="2:7">
      <c r="B4" s="11" t="s">
        <v>4</v>
      </c>
      <c r="C4" s="11" t="s">
        <v>56</v>
      </c>
      <c r="D4" s="11" t="s">
        <v>6</v>
      </c>
      <c r="E4" s="11" t="s">
        <v>113</v>
      </c>
      <c r="F4" s="11" t="s">
        <v>8</v>
      </c>
      <c r="G4" s="11" t="s">
        <v>9</v>
      </c>
    </row>
    <row r="5" spans="2:7">
      <c r="B5" s="11">
        <v>1</v>
      </c>
      <c r="C5" s="11">
        <v>2</v>
      </c>
      <c r="D5" s="11">
        <v>3</v>
      </c>
      <c r="E5" s="11">
        <v>4</v>
      </c>
      <c r="F5" s="11" t="s">
        <v>10</v>
      </c>
      <c r="G5" s="11" t="s">
        <v>11</v>
      </c>
    </row>
    <row r="6" spans="2:7">
      <c r="B6" s="77" t="s">
        <v>114</v>
      </c>
      <c r="C6" s="78">
        <f t="shared" ref="C6:D6" si="0">C7+C10+C12+C14+C17+C20+C22</f>
        <v>234234.84</v>
      </c>
      <c r="D6" s="78">
        <f t="shared" si="0"/>
        <v>674202</v>
      </c>
      <c r="E6" s="78">
        <f t="shared" ref="E6" si="1">E7+E10+E12+E14+E17+E20+E22</f>
        <v>296441.04</v>
      </c>
      <c r="F6" s="79">
        <f>E6/C6*100</f>
        <v>126.557193626704</v>
      </c>
      <c r="G6" s="79">
        <f>E6/D6*100</f>
        <v>43.969172443867</v>
      </c>
    </row>
    <row r="7" spans="2:7">
      <c r="B7" s="77" t="s">
        <v>115</v>
      </c>
      <c r="C7" s="80">
        <v>2407.08</v>
      </c>
      <c r="D7" s="78">
        <v>11523</v>
      </c>
      <c r="E7" s="80">
        <v>4166.34</v>
      </c>
      <c r="F7" s="79"/>
      <c r="G7" s="79"/>
    </row>
    <row r="8" spans="2:7">
      <c r="B8" s="170" t="s">
        <v>116</v>
      </c>
      <c r="C8" s="79">
        <v>2407.08</v>
      </c>
      <c r="D8" s="82">
        <v>11523</v>
      </c>
      <c r="E8" s="79">
        <v>4166.34</v>
      </c>
      <c r="F8" s="79"/>
      <c r="G8" s="79"/>
    </row>
    <row r="9" spans="2:7">
      <c r="B9" s="83" t="s">
        <v>117</v>
      </c>
      <c r="C9" s="79">
        <v>0</v>
      </c>
      <c r="D9" s="82">
        <v>0</v>
      </c>
      <c r="E9" s="79">
        <v>0</v>
      </c>
      <c r="F9" s="79"/>
      <c r="G9" s="79"/>
    </row>
    <row r="10" spans="2:7">
      <c r="B10" s="77" t="s">
        <v>118</v>
      </c>
      <c r="C10" s="80">
        <v>0</v>
      </c>
      <c r="D10" s="78">
        <v>0</v>
      </c>
      <c r="E10" s="80">
        <v>0</v>
      </c>
      <c r="F10" s="79"/>
      <c r="G10" s="79"/>
    </row>
    <row r="11" spans="2:7">
      <c r="B11" s="81" t="s">
        <v>119</v>
      </c>
      <c r="C11" s="79">
        <v>0</v>
      </c>
      <c r="D11" s="82">
        <v>0</v>
      </c>
      <c r="E11" s="79">
        <v>0</v>
      </c>
      <c r="F11" s="79"/>
      <c r="G11" s="79"/>
    </row>
    <row r="12" spans="2:7">
      <c r="B12" s="77" t="s">
        <v>120</v>
      </c>
      <c r="C12" s="78">
        <f t="shared" ref="C12:E12" si="2">C13</f>
        <v>0</v>
      </c>
      <c r="D12" s="78">
        <f t="shared" si="2"/>
        <v>156</v>
      </c>
      <c r="E12" s="78">
        <f t="shared" si="2"/>
        <v>0</v>
      </c>
      <c r="F12" s="79" t="e">
        <f t="shared" ref="F12:F21" si="3">E12/C12*100</f>
        <v>#DIV/0!</v>
      </c>
      <c r="G12" s="79"/>
    </row>
    <row r="13" spans="2:7">
      <c r="B13" s="81" t="s">
        <v>121</v>
      </c>
      <c r="C13" s="79"/>
      <c r="D13" s="82">
        <v>156</v>
      </c>
      <c r="E13" s="79">
        <v>0</v>
      </c>
      <c r="F13" s="79" t="e">
        <f t="shared" si="3"/>
        <v>#DIV/0!</v>
      </c>
      <c r="G13" s="79"/>
    </row>
    <row r="14" spans="2:7">
      <c r="B14" s="77" t="s">
        <v>122</v>
      </c>
      <c r="C14" s="78">
        <f t="shared" ref="C14:E14" si="4">C15+C16</f>
        <v>8937.19</v>
      </c>
      <c r="D14" s="78">
        <f t="shared" si="4"/>
        <v>68785</v>
      </c>
      <c r="E14" s="78">
        <f t="shared" si="4"/>
        <v>6874.2</v>
      </c>
      <c r="F14" s="79">
        <f t="shared" si="3"/>
        <v>76.9167937573219</v>
      </c>
      <c r="G14" s="79">
        <f t="shared" ref="G14:G42" si="5">E14/D14*100</f>
        <v>9.9937486370575</v>
      </c>
    </row>
    <row r="15" spans="2:7">
      <c r="B15" s="81" t="s">
        <v>123</v>
      </c>
      <c r="C15" s="79">
        <v>528.8</v>
      </c>
      <c r="D15" s="82">
        <v>600</v>
      </c>
      <c r="E15" s="79">
        <v>130</v>
      </c>
      <c r="F15" s="79">
        <f t="shared" si="3"/>
        <v>24.5839636913767</v>
      </c>
      <c r="G15" s="79">
        <f t="shared" si="5"/>
        <v>21.6666666666667</v>
      </c>
    </row>
    <row r="16" spans="2:7">
      <c r="B16" s="81" t="s">
        <v>124</v>
      </c>
      <c r="C16" s="79">
        <v>8408.39</v>
      </c>
      <c r="D16" s="82">
        <v>68185</v>
      </c>
      <c r="E16" s="79">
        <v>6744.2</v>
      </c>
      <c r="F16" s="79">
        <f t="shared" si="3"/>
        <v>80.2079827410479</v>
      </c>
      <c r="G16" s="79">
        <f t="shared" si="5"/>
        <v>9.89103175185158</v>
      </c>
    </row>
    <row r="17" ht="15.75" customHeight="1" spans="2:7">
      <c r="B17" s="77" t="s">
        <v>125</v>
      </c>
      <c r="C17" s="78">
        <f t="shared" ref="C17:E17" si="6">C18+C19</f>
        <v>222890.57</v>
      </c>
      <c r="D17" s="78">
        <f t="shared" si="6"/>
        <v>592738</v>
      </c>
      <c r="E17" s="78">
        <f t="shared" si="6"/>
        <v>285400.5</v>
      </c>
      <c r="F17" s="79">
        <f t="shared" si="3"/>
        <v>128.045120975733</v>
      </c>
      <c r="G17" s="79">
        <f t="shared" si="5"/>
        <v>48.1495196866069</v>
      </c>
    </row>
    <row r="18" ht="15.75" customHeight="1" spans="2:7">
      <c r="B18" s="81" t="s">
        <v>126</v>
      </c>
      <c r="C18" s="79">
        <v>222890.57</v>
      </c>
      <c r="D18" s="82">
        <v>584877</v>
      </c>
      <c r="E18" s="79">
        <v>280670.08</v>
      </c>
      <c r="F18" s="79">
        <f t="shared" si="3"/>
        <v>125.922814949058</v>
      </c>
      <c r="G18" s="79">
        <f t="shared" si="5"/>
        <v>47.987881212631</v>
      </c>
    </row>
    <row r="19" spans="2:7">
      <c r="B19" s="81" t="s">
        <v>127</v>
      </c>
      <c r="C19" s="79">
        <v>0</v>
      </c>
      <c r="D19" s="82">
        <v>7861</v>
      </c>
      <c r="E19" s="79">
        <v>4730.42</v>
      </c>
      <c r="F19" s="79"/>
      <c r="G19" s="79"/>
    </row>
    <row r="20" spans="2:13">
      <c r="B20" s="77" t="s">
        <v>128</v>
      </c>
      <c r="C20" s="78">
        <f t="shared" ref="C20:E20" si="7">C21</f>
        <v>0</v>
      </c>
      <c r="D20" s="78">
        <f t="shared" si="7"/>
        <v>1000</v>
      </c>
      <c r="E20" s="78">
        <f t="shared" si="7"/>
        <v>0</v>
      </c>
      <c r="F20" s="79" t="e">
        <f t="shared" si="3"/>
        <v>#DIV/0!</v>
      </c>
      <c r="G20" s="79">
        <f t="shared" si="5"/>
        <v>0</v>
      </c>
      <c r="M20" s="102"/>
    </row>
    <row r="21" spans="2:7">
      <c r="B21" s="81" t="s">
        <v>129</v>
      </c>
      <c r="C21" s="79">
        <v>0</v>
      </c>
      <c r="D21" s="82">
        <v>1000</v>
      </c>
      <c r="E21" s="79">
        <v>0</v>
      </c>
      <c r="F21" s="79" t="e">
        <f t="shared" si="3"/>
        <v>#DIV/0!</v>
      </c>
      <c r="G21" s="79">
        <f t="shared" si="5"/>
        <v>0</v>
      </c>
    </row>
    <row r="22" ht="25.5" spans="2:7">
      <c r="B22" s="77" t="s">
        <v>130</v>
      </c>
      <c r="C22" s="78">
        <v>0</v>
      </c>
      <c r="D22" s="78">
        <v>0</v>
      </c>
      <c r="E22" s="78">
        <v>0</v>
      </c>
      <c r="F22" s="79"/>
      <c r="G22" s="79"/>
    </row>
    <row r="23" ht="25.5" spans="2:7">
      <c r="B23" s="84" t="s">
        <v>131</v>
      </c>
      <c r="C23" s="79">
        <v>0</v>
      </c>
      <c r="D23" s="82">
        <v>0</v>
      </c>
      <c r="E23" s="79">
        <v>0</v>
      </c>
      <c r="F23" s="79"/>
      <c r="G23" s="79"/>
    </row>
    <row r="24" spans="2:7">
      <c r="B24" s="84"/>
      <c r="C24" s="85"/>
      <c r="D24" s="78"/>
      <c r="E24" s="86"/>
      <c r="F24" s="79"/>
      <c r="G24" s="79"/>
    </row>
    <row r="25" spans="2:7">
      <c r="B25" s="77" t="s">
        <v>132</v>
      </c>
      <c r="C25" s="87">
        <f t="shared" ref="C25:E25" si="8">C26+C29+C33+C31+C36+C41</f>
        <v>234697.53</v>
      </c>
      <c r="D25" s="78">
        <f t="shared" si="8"/>
        <v>674202</v>
      </c>
      <c r="E25" s="78">
        <f t="shared" si="8"/>
        <v>296441.04</v>
      </c>
      <c r="F25" s="79">
        <f>E25/C25*100</f>
        <v>126.307694844509</v>
      </c>
      <c r="G25" s="79">
        <f t="shared" si="5"/>
        <v>43.969172443867</v>
      </c>
    </row>
    <row r="26" spans="2:7">
      <c r="B26" s="77" t="s">
        <v>115</v>
      </c>
      <c r="C26" s="78">
        <f t="shared" ref="C26:E26" si="9">C27</f>
        <v>2407.08</v>
      </c>
      <c r="D26" s="78">
        <f t="shared" si="9"/>
        <v>11523</v>
      </c>
      <c r="E26" s="78">
        <f t="shared" si="9"/>
        <v>4166.34</v>
      </c>
      <c r="F26" s="79">
        <f t="shared" ref="F26:F39" si="10">E26/C26*100</f>
        <v>173.086893663692</v>
      </c>
      <c r="G26" s="79">
        <f t="shared" si="5"/>
        <v>36.1567300182244</v>
      </c>
    </row>
    <row r="27" spans="2:7">
      <c r="B27" s="170" t="s">
        <v>116</v>
      </c>
      <c r="C27" s="79">
        <v>2407.08</v>
      </c>
      <c r="D27" s="82">
        <v>11523</v>
      </c>
      <c r="E27" s="79">
        <v>4166.34</v>
      </c>
      <c r="F27" s="79">
        <f t="shared" si="10"/>
        <v>173.086893663692</v>
      </c>
      <c r="G27" s="79">
        <f t="shared" si="5"/>
        <v>36.1567300182244</v>
      </c>
    </row>
    <row r="28" spans="2:7">
      <c r="B28" s="83" t="s">
        <v>117</v>
      </c>
      <c r="C28" s="79">
        <v>0</v>
      </c>
      <c r="D28" s="82">
        <v>0</v>
      </c>
      <c r="E28" s="79">
        <v>0</v>
      </c>
      <c r="F28" s="79"/>
      <c r="G28" s="79"/>
    </row>
    <row r="29" spans="2:7">
      <c r="B29" s="77" t="s">
        <v>118</v>
      </c>
      <c r="C29" s="78">
        <f t="shared" ref="C29:E29" si="11">C30</f>
        <v>0</v>
      </c>
      <c r="D29" s="78">
        <f t="shared" si="11"/>
        <v>0</v>
      </c>
      <c r="E29" s="78">
        <f t="shared" si="11"/>
        <v>0</v>
      </c>
      <c r="F29" s="79"/>
      <c r="G29" s="79"/>
    </row>
    <row r="30" spans="2:7">
      <c r="B30" s="81" t="s">
        <v>119</v>
      </c>
      <c r="C30" s="79">
        <v>0</v>
      </c>
      <c r="D30" s="82">
        <v>0</v>
      </c>
      <c r="E30" s="79">
        <v>0</v>
      </c>
      <c r="F30" s="79"/>
      <c r="G30" s="79"/>
    </row>
    <row r="31" spans="2:7">
      <c r="B31" s="77" t="s">
        <v>120</v>
      </c>
      <c r="C31" s="78">
        <f t="shared" ref="C31:E31" si="12">C32</f>
        <v>0</v>
      </c>
      <c r="D31" s="78">
        <f t="shared" si="12"/>
        <v>156</v>
      </c>
      <c r="E31" s="78">
        <f t="shared" si="12"/>
        <v>0</v>
      </c>
      <c r="F31" s="79"/>
      <c r="G31" s="79"/>
    </row>
    <row r="32" spans="2:7">
      <c r="B32" s="81" t="s">
        <v>133</v>
      </c>
      <c r="C32" s="79">
        <v>0</v>
      </c>
      <c r="D32" s="82">
        <v>156</v>
      </c>
      <c r="E32" s="79">
        <v>0</v>
      </c>
      <c r="F32" s="79"/>
      <c r="G32" s="79"/>
    </row>
    <row r="33" spans="2:7">
      <c r="B33" s="77" t="s">
        <v>134</v>
      </c>
      <c r="C33" s="78">
        <f t="shared" ref="C33:E33" si="13">C34+C35</f>
        <v>8937.19</v>
      </c>
      <c r="D33" s="78">
        <f t="shared" si="13"/>
        <v>68785</v>
      </c>
      <c r="E33" s="78">
        <f t="shared" si="13"/>
        <v>6874.2</v>
      </c>
      <c r="F33" s="79">
        <f t="shared" si="10"/>
        <v>76.9167937573219</v>
      </c>
      <c r="G33" s="79">
        <f t="shared" si="5"/>
        <v>9.9937486370575</v>
      </c>
    </row>
    <row r="34" spans="2:7">
      <c r="B34" s="81" t="s">
        <v>135</v>
      </c>
      <c r="C34" s="79">
        <v>528.8</v>
      </c>
      <c r="D34" s="82">
        <v>600</v>
      </c>
      <c r="E34" s="79">
        <v>130</v>
      </c>
      <c r="F34" s="79">
        <f t="shared" si="10"/>
        <v>24.5839636913767</v>
      </c>
      <c r="G34" s="79">
        <f t="shared" si="5"/>
        <v>21.6666666666667</v>
      </c>
    </row>
    <row r="35" spans="2:7">
      <c r="B35" s="81" t="s">
        <v>136</v>
      </c>
      <c r="C35" s="79">
        <v>8408.39</v>
      </c>
      <c r="D35" s="82">
        <v>68185</v>
      </c>
      <c r="E35" s="79">
        <v>6744.2</v>
      </c>
      <c r="F35" s="79">
        <f t="shared" si="10"/>
        <v>80.2079827410479</v>
      </c>
      <c r="G35" s="79">
        <f t="shared" si="5"/>
        <v>9.89103175185158</v>
      </c>
    </row>
    <row r="36" spans="2:7">
      <c r="B36" s="77" t="s">
        <v>125</v>
      </c>
      <c r="C36" s="78">
        <f t="shared" ref="C36:E36" si="14">C37+C38+C39+C40</f>
        <v>223353.26</v>
      </c>
      <c r="D36" s="78">
        <f t="shared" si="14"/>
        <v>592738</v>
      </c>
      <c r="E36" s="78">
        <f t="shared" si="14"/>
        <v>285400.5</v>
      </c>
      <c r="F36" s="79">
        <f t="shared" si="10"/>
        <v>127.779867641063</v>
      </c>
      <c r="G36" s="79">
        <f t="shared" si="5"/>
        <v>48.1495196866069</v>
      </c>
    </row>
    <row r="37" spans="2:7">
      <c r="B37" s="84" t="s">
        <v>137</v>
      </c>
      <c r="C37" s="79">
        <v>0</v>
      </c>
      <c r="D37" s="82"/>
      <c r="E37" s="79">
        <v>0</v>
      </c>
      <c r="F37" s="79" t="e">
        <f t="shared" si="10"/>
        <v>#DIV/0!</v>
      </c>
      <c r="G37" s="79" t="e">
        <f t="shared" si="5"/>
        <v>#DIV/0!</v>
      </c>
    </row>
    <row r="38" spans="2:7">
      <c r="B38" s="84" t="s">
        <v>138</v>
      </c>
      <c r="C38" s="79"/>
      <c r="D38" s="82">
        <v>7861</v>
      </c>
      <c r="E38" s="79">
        <v>4730.42</v>
      </c>
      <c r="F38" s="79" t="e">
        <f t="shared" si="10"/>
        <v>#DIV/0!</v>
      </c>
      <c r="G38" s="79">
        <f t="shared" si="5"/>
        <v>60.1758046050121</v>
      </c>
    </row>
    <row r="39" spans="2:7">
      <c r="B39" s="84" t="s">
        <v>139</v>
      </c>
      <c r="C39" s="79">
        <v>223353.26</v>
      </c>
      <c r="D39" s="82">
        <v>584877</v>
      </c>
      <c r="E39" s="79">
        <v>280670.08</v>
      </c>
      <c r="F39" s="79">
        <f t="shared" si="10"/>
        <v>125.661958101708</v>
      </c>
      <c r="G39" s="79">
        <f t="shared" si="5"/>
        <v>47.987881212631</v>
      </c>
    </row>
    <row r="40" spans="2:7">
      <c r="B40" s="84" t="s">
        <v>140</v>
      </c>
      <c r="C40" s="79">
        <v>0</v>
      </c>
      <c r="D40" s="82">
        <v>0</v>
      </c>
      <c r="E40" s="79">
        <v>0</v>
      </c>
      <c r="F40" s="79"/>
      <c r="G40" s="79"/>
    </row>
    <row r="41" spans="2:7">
      <c r="B41" s="77" t="s">
        <v>128</v>
      </c>
      <c r="C41" s="78">
        <f t="shared" ref="C41:E41" si="15">C42</f>
        <v>0</v>
      </c>
      <c r="D41" s="78">
        <f t="shared" si="15"/>
        <v>1000</v>
      </c>
      <c r="E41" s="78">
        <f t="shared" si="15"/>
        <v>0</v>
      </c>
      <c r="F41" s="79"/>
      <c r="G41" s="79">
        <f t="shared" si="5"/>
        <v>0</v>
      </c>
    </row>
    <row r="42" spans="2:7">
      <c r="B42" s="84" t="s">
        <v>141</v>
      </c>
      <c r="C42" s="79">
        <v>0</v>
      </c>
      <c r="D42" s="82">
        <v>1000</v>
      </c>
      <c r="E42" s="79">
        <v>0</v>
      </c>
      <c r="F42" s="79"/>
      <c r="G42" s="79">
        <f t="shared" si="5"/>
        <v>0</v>
      </c>
    </row>
  </sheetData>
  <mergeCells count="1">
    <mergeCell ref="B2:G2"/>
  </mergeCells>
  <pageMargins left="0.7" right="0.7" top="0.75" bottom="0.75" header="0.3" footer="0.3"/>
  <pageSetup paperSize="9" scale="85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G13"/>
  <sheetViews>
    <sheetView workbookViewId="0">
      <selection activeCell="C10" sqref="C10"/>
    </sheetView>
  </sheetViews>
  <sheetFormatPr defaultColWidth="9" defaultRowHeight="15" outlineLevelCol="6"/>
  <cols>
    <col min="2" max="2" width="37.7142857142857" customWidth="1"/>
    <col min="3" max="5" width="25.2857142857143" customWidth="1"/>
    <col min="6" max="7" width="15.7142857142857" customWidth="1"/>
  </cols>
  <sheetData>
    <row r="1" ht="18" spans="2:7">
      <c r="B1" s="3"/>
      <c r="C1" s="3"/>
      <c r="D1" s="3"/>
      <c r="E1" s="4"/>
      <c r="F1" s="4"/>
      <c r="G1" s="4"/>
    </row>
    <row r="2" ht="15.75" customHeight="1" spans="2:7">
      <c r="B2" s="5" t="s">
        <v>142</v>
      </c>
      <c r="C2" s="5"/>
      <c r="D2" s="5"/>
      <c r="E2" s="5"/>
      <c r="F2" s="5"/>
      <c r="G2" s="5"/>
    </row>
    <row r="3" ht="18" spans="2:7">
      <c r="B3" s="3"/>
      <c r="C3" s="3"/>
      <c r="D3" s="3"/>
      <c r="E3" s="4"/>
      <c r="F3" s="4"/>
      <c r="G3" s="4"/>
    </row>
    <row r="4" ht="38.25" spans="2:7">
      <c r="B4" s="11" t="s">
        <v>143</v>
      </c>
      <c r="C4" s="11" t="s">
        <v>144</v>
      </c>
      <c r="D4" s="11" t="s">
        <v>6</v>
      </c>
      <c r="E4" s="11" t="s">
        <v>145</v>
      </c>
      <c r="F4" s="11" t="s">
        <v>8</v>
      </c>
      <c r="G4" s="11" t="s">
        <v>9</v>
      </c>
    </row>
    <row r="5" spans="2:7">
      <c r="B5" s="11">
        <v>1</v>
      </c>
      <c r="C5" s="11">
        <v>2</v>
      </c>
      <c r="D5" s="11">
        <v>3</v>
      </c>
      <c r="E5" s="11">
        <v>4</v>
      </c>
      <c r="F5" s="11" t="s">
        <v>10</v>
      </c>
      <c r="G5" s="11" t="s">
        <v>11</v>
      </c>
    </row>
    <row r="6" ht="15.75" customHeight="1" spans="2:7">
      <c r="B6" s="77" t="s">
        <v>146</v>
      </c>
      <c r="C6" s="97">
        <f t="shared" ref="C6" si="0">C7+C11</f>
        <v>234697.53</v>
      </c>
      <c r="D6" s="97">
        <f t="shared" ref="D6:E6" si="1">D7+D11</f>
        <v>674202</v>
      </c>
      <c r="E6" s="97">
        <f t="shared" si="1"/>
        <v>296441.04</v>
      </c>
      <c r="F6" s="80">
        <f>E6/C6*100</f>
        <v>126.307694844509</v>
      </c>
      <c r="G6" s="80">
        <f>E6/D6*100</f>
        <v>43.969172443867</v>
      </c>
    </row>
    <row r="7" ht="15.75" customHeight="1" spans="2:7">
      <c r="B7" s="77" t="s">
        <v>147</v>
      </c>
      <c r="C7" s="98">
        <f>C8+C9+C10</f>
        <v>234697.53</v>
      </c>
      <c r="D7" s="97">
        <f>D8+D9+D10</f>
        <v>674202</v>
      </c>
      <c r="E7" s="98">
        <f>E8+E9+E10</f>
        <v>296441.04</v>
      </c>
      <c r="F7" s="80">
        <f>E7/C7*100</f>
        <v>126.307694844509</v>
      </c>
      <c r="G7" s="80">
        <f t="shared" ref="G7:G9" si="2">E7/D7*100</f>
        <v>43.969172443867</v>
      </c>
    </row>
    <row r="8" spans="2:7">
      <c r="B8" s="171" t="s">
        <v>148</v>
      </c>
      <c r="C8" s="99">
        <v>232290.45</v>
      </c>
      <c r="D8" s="100">
        <v>659418</v>
      </c>
      <c r="E8" s="99">
        <v>287544.28</v>
      </c>
      <c r="F8" s="80">
        <f>E8/C8*100</f>
        <v>123.7865267384</v>
      </c>
      <c r="G8" s="80">
        <f t="shared" si="2"/>
        <v>43.6057675101377</v>
      </c>
    </row>
    <row r="9" spans="2:7">
      <c r="B9" s="91" t="s">
        <v>149</v>
      </c>
      <c r="C9" s="99">
        <v>0</v>
      </c>
      <c r="D9" s="100"/>
      <c r="E9" s="99">
        <v>0</v>
      </c>
      <c r="F9" s="80" t="e">
        <f>E9/C9*100</f>
        <v>#DIV/0!</v>
      </c>
      <c r="G9" s="80" t="e">
        <f t="shared" si="2"/>
        <v>#DIV/0!</v>
      </c>
    </row>
    <row r="10" spans="2:7">
      <c r="B10" s="91" t="s">
        <v>150</v>
      </c>
      <c r="C10" s="82">
        <v>2407.08</v>
      </c>
      <c r="D10" s="100">
        <v>14784</v>
      </c>
      <c r="E10" s="99">
        <v>8896.76</v>
      </c>
      <c r="F10" s="101"/>
      <c r="G10" s="95"/>
    </row>
    <row r="11" spans="2:7">
      <c r="B11" s="77"/>
      <c r="C11" s="82"/>
      <c r="D11" s="88"/>
      <c r="E11" s="99"/>
      <c r="F11" s="95"/>
      <c r="G11" s="95"/>
    </row>
    <row r="12" spans="2:7">
      <c r="B12" s="81"/>
      <c r="C12" s="88"/>
      <c r="D12" s="88"/>
      <c r="E12" s="95"/>
      <c r="F12" s="95"/>
      <c r="G12" s="95"/>
    </row>
    <row r="13" spans="2:7">
      <c r="B13" s="89"/>
      <c r="C13" s="88"/>
      <c r="D13" s="88"/>
      <c r="E13" s="95"/>
      <c r="F13" s="95"/>
      <c r="G13" s="95"/>
    </row>
  </sheetData>
  <mergeCells count="1">
    <mergeCell ref="B2:G2"/>
  </mergeCells>
  <pageMargins left="0.7" right="0.7" top="0.75" bottom="0.75" header="0.3" footer="0.3"/>
  <pageSetup paperSize="9" scale="8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L16"/>
  <sheetViews>
    <sheetView workbookViewId="0">
      <selection activeCell="I27" sqref="I27"/>
    </sheetView>
  </sheetViews>
  <sheetFormatPr defaultColWidth="9" defaultRowHeight="15"/>
  <cols>
    <col min="2" max="2" width="7.42857142857143" customWidth="1"/>
    <col min="3" max="4" width="8.42857142857143" customWidth="1"/>
    <col min="5" max="5" width="5.42857142857143" customWidth="1"/>
    <col min="6" max="10" width="25.2857142857143" customWidth="1"/>
    <col min="11" max="12" width="15.7142857142857" customWidth="1"/>
  </cols>
  <sheetData>
    <row r="1" ht="18" customHeight="1" spans="2:12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18" customHeight="1" spans="2:12">
      <c r="B2" s="5" t="s">
        <v>151</v>
      </c>
      <c r="C2" s="5"/>
      <c r="D2" s="5"/>
      <c r="E2" s="5"/>
      <c r="F2" s="5"/>
      <c r="G2" s="5"/>
      <c r="H2" s="5"/>
      <c r="I2" s="5"/>
      <c r="J2" s="5"/>
      <c r="K2" s="5"/>
      <c r="L2" s="5"/>
    </row>
    <row r="3" ht="15.75" customHeight="1" spans="2:12">
      <c r="B3" s="5" t="s">
        <v>152</v>
      </c>
      <c r="C3" s="5"/>
      <c r="D3" s="5"/>
      <c r="E3" s="5"/>
      <c r="F3" s="5"/>
      <c r="G3" s="5"/>
      <c r="H3" s="5"/>
      <c r="I3" s="5"/>
      <c r="J3" s="5"/>
      <c r="K3" s="5"/>
      <c r="L3" s="5"/>
    </row>
    <row r="4" ht="18" spans="2:12">
      <c r="B4" s="3"/>
      <c r="C4" s="3"/>
      <c r="D4" s="3"/>
      <c r="E4" s="3"/>
      <c r="F4" s="3"/>
      <c r="G4" s="3"/>
      <c r="H4" s="3"/>
      <c r="I4" s="3"/>
      <c r="J4" s="4"/>
      <c r="K4" s="4"/>
      <c r="L4" s="4"/>
    </row>
    <row r="5" ht="25.5" customHeight="1" spans="2:12">
      <c r="B5" s="8" t="s">
        <v>153</v>
      </c>
      <c r="C5" s="9"/>
      <c r="D5" s="9"/>
      <c r="E5" s="9"/>
      <c r="F5" s="10"/>
      <c r="G5" s="10" t="s">
        <v>154</v>
      </c>
      <c r="H5" s="11" t="s">
        <v>155</v>
      </c>
      <c r="I5" s="10" t="s">
        <v>156</v>
      </c>
      <c r="J5" s="10" t="s">
        <v>157</v>
      </c>
      <c r="K5" s="10" t="s">
        <v>8</v>
      </c>
      <c r="L5" s="10" t="s">
        <v>9</v>
      </c>
    </row>
    <row r="6" spans="2:12">
      <c r="B6" s="8">
        <v>1</v>
      </c>
      <c r="C6" s="9"/>
      <c r="D6" s="9"/>
      <c r="E6" s="9"/>
      <c r="F6" s="10"/>
      <c r="G6" s="10">
        <v>2</v>
      </c>
      <c r="H6" s="10">
        <v>3</v>
      </c>
      <c r="I6" s="10">
        <v>4</v>
      </c>
      <c r="J6" s="10">
        <v>5</v>
      </c>
      <c r="K6" s="10" t="s">
        <v>158</v>
      </c>
      <c r="L6" s="10" t="s">
        <v>159</v>
      </c>
    </row>
    <row r="7" ht="25.5" spans="2:12">
      <c r="B7" s="77">
        <v>8</v>
      </c>
      <c r="C7" s="77"/>
      <c r="D7" s="77"/>
      <c r="E7" s="77"/>
      <c r="F7" s="77" t="s">
        <v>160</v>
      </c>
      <c r="G7" s="88"/>
      <c r="H7" s="88"/>
      <c r="I7" s="88"/>
      <c r="J7" s="95"/>
      <c r="K7" s="95"/>
      <c r="L7" s="95"/>
    </row>
    <row r="8" spans="2:12">
      <c r="B8" s="77"/>
      <c r="C8" s="89">
        <v>84</v>
      </c>
      <c r="D8" s="89"/>
      <c r="E8" s="89"/>
      <c r="F8" s="89" t="s">
        <v>161</v>
      </c>
      <c r="G8" s="88"/>
      <c r="H8" s="88"/>
      <c r="I8" s="88"/>
      <c r="J8" s="95"/>
      <c r="K8" s="95"/>
      <c r="L8" s="95"/>
    </row>
    <row r="9" ht="51" spans="2:12">
      <c r="B9" s="90"/>
      <c r="C9" s="90"/>
      <c r="D9" s="90">
        <v>841</v>
      </c>
      <c r="E9" s="90"/>
      <c r="F9" s="167" t="s">
        <v>162</v>
      </c>
      <c r="G9" s="88"/>
      <c r="H9" s="88"/>
      <c r="I9" s="88"/>
      <c r="J9" s="95"/>
      <c r="K9" s="95"/>
      <c r="L9" s="95"/>
    </row>
    <row r="10" ht="25.5" spans="2:12">
      <c r="B10" s="90"/>
      <c r="C10" s="90"/>
      <c r="D10" s="90"/>
      <c r="E10" s="90">
        <v>8413</v>
      </c>
      <c r="F10" s="167" t="s">
        <v>163</v>
      </c>
      <c r="G10" s="88"/>
      <c r="H10" s="88"/>
      <c r="I10" s="88"/>
      <c r="J10" s="95"/>
      <c r="K10" s="95"/>
      <c r="L10" s="95"/>
    </row>
    <row r="11" spans="2:12">
      <c r="B11" s="90"/>
      <c r="C11" s="90"/>
      <c r="D11" s="90"/>
      <c r="E11" s="166" t="s">
        <v>48</v>
      </c>
      <c r="F11" s="84"/>
      <c r="G11" s="88"/>
      <c r="H11" s="88"/>
      <c r="I11" s="88"/>
      <c r="J11" s="95"/>
      <c r="K11" s="95"/>
      <c r="L11" s="95"/>
    </row>
    <row r="12" ht="25.5" spans="2:12">
      <c r="B12" s="92">
        <v>5</v>
      </c>
      <c r="C12" s="92"/>
      <c r="D12" s="92"/>
      <c r="E12" s="92"/>
      <c r="F12" s="93" t="s">
        <v>164</v>
      </c>
      <c r="G12" s="88"/>
      <c r="H12" s="88"/>
      <c r="I12" s="88"/>
      <c r="J12" s="95"/>
      <c r="K12" s="95"/>
      <c r="L12" s="95"/>
    </row>
    <row r="13" ht="25.5" spans="2:12">
      <c r="B13" s="89"/>
      <c r="C13" s="89">
        <v>54</v>
      </c>
      <c r="D13" s="89"/>
      <c r="E13" s="89"/>
      <c r="F13" s="94" t="s">
        <v>165</v>
      </c>
      <c r="G13" s="88"/>
      <c r="H13" s="88"/>
      <c r="I13" s="96"/>
      <c r="J13" s="95"/>
      <c r="K13" s="95"/>
      <c r="L13" s="95"/>
    </row>
    <row r="14" ht="63.75" spans="2:12">
      <c r="B14" s="89"/>
      <c r="C14" s="89"/>
      <c r="D14" s="89">
        <v>541</v>
      </c>
      <c r="E14" s="89"/>
      <c r="F14" s="167" t="s">
        <v>166</v>
      </c>
      <c r="G14" s="88"/>
      <c r="H14" s="88"/>
      <c r="I14" s="96"/>
      <c r="J14" s="95"/>
      <c r="K14" s="95"/>
      <c r="L14" s="95"/>
    </row>
    <row r="15" ht="38.25" spans="2:12">
      <c r="B15" s="89"/>
      <c r="C15" s="89"/>
      <c r="D15" s="89"/>
      <c r="E15" s="89">
        <v>5413</v>
      </c>
      <c r="F15" s="167" t="s">
        <v>167</v>
      </c>
      <c r="G15" s="88"/>
      <c r="H15" s="88"/>
      <c r="I15" s="96"/>
      <c r="J15" s="95"/>
      <c r="K15" s="95"/>
      <c r="L15" s="95"/>
    </row>
    <row r="16" spans="2:12">
      <c r="B16" s="90" t="s">
        <v>55</v>
      </c>
      <c r="C16" s="92"/>
      <c r="D16" s="92"/>
      <c r="E16" s="92"/>
      <c r="F16" s="93" t="s">
        <v>48</v>
      </c>
      <c r="G16" s="88"/>
      <c r="H16" s="88"/>
      <c r="I16" s="88"/>
      <c r="J16" s="95"/>
      <c r="K16" s="95"/>
      <c r="L16" s="95"/>
    </row>
  </sheetData>
  <mergeCells count="4">
    <mergeCell ref="B2:L2"/>
    <mergeCell ref="B3:L3"/>
    <mergeCell ref="B5:F5"/>
    <mergeCell ref="B6:F6"/>
  </mergeCells>
  <pageMargins left="0.7" right="0.7" top="0.75" bottom="0.75" header="0.3" footer="0.3"/>
  <pageSetup paperSize="9" scale="66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SAŽETAK</vt:lpstr>
      <vt:lpstr> Račun prihoda i rashoda</vt:lpstr>
      <vt:lpstr>List3</vt:lpstr>
      <vt:lpstr>Rashodi i prihodi prema izvoru</vt:lpstr>
      <vt:lpstr>Rashodi prema funkcijskoj k </vt:lpstr>
      <vt:lpstr>List4</vt:lpstr>
      <vt:lpstr>Račun financiranja </vt:lpstr>
      <vt:lpstr>List5</vt:lpstr>
      <vt:lpstr>List2</vt:lpstr>
      <vt:lpstr>Račun fin prema izvorima f</vt:lpstr>
      <vt:lpstr>Programska klasifikacija</vt:lpstr>
      <vt:lpstr>List1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Otrici</cp:lastModifiedBy>
  <dcterms:created xsi:type="dcterms:W3CDTF">2022-08-12T12:51:00Z</dcterms:created>
  <cp:lastPrinted>2024-03-27T10:20:00Z</cp:lastPrinted>
  <dcterms:modified xsi:type="dcterms:W3CDTF">2025-04-25T09:02:36Z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  <property fmtid="{D5CDD505-2E9C-101B-9397-08002B2CF9AE}" pid="3" name="ICV">
    <vt:lpwstr>751D47B5C1544B79910595E363A9D7DC_12</vt:lpwstr>
  </property>
  <property fmtid="{D5CDD505-2E9C-101B-9397-08002B2CF9AE}" pid="4" name="KSOProductBuildVer">
    <vt:lpwstr>1033-12.2.0.20795</vt:lpwstr>
  </property>
</Properties>
</file>